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DS224\data\監査委員協議会\監協実態調査\"/>
    </mc:Choice>
  </mc:AlternateContent>
  <xr:revisionPtr revIDLastSave="0" documentId="13_ncr:1_{DF3E735B-09D8-4FD3-93BC-A2F8A2F89176}" xr6:coauthVersionLast="47" xr6:coauthVersionMax="47" xr10:uidLastSave="{00000000-0000-0000-0000-000000000000}"/>
  <bookViews>
    <workbookView xWindow="-120" yWindow="-120" windowWidth="29040" windowHeight="15720" tabRatio="907" xr2:uid="{00000000-000D-0000-FFFF-FFFF00000000}"/>
  </bookViews>
  <sheets>
    <sheet name="表紙" sheetId="34" r:id="rId1"/>
    <sheet name="目次" sheetId="36" r:id="rId2"/>
    <sheet name="1監査委員調①" sheetId="42" r:id="rId3"/>
    <sheet name="1監査委員調②" sheetId="43" r:id="rId4"/>
    <sheet name="1監査委員調③" sheetId="13" r:id="rId5"/>
    <sheet name="2‐1補助職員調" sheetId="14" r:id="rId6"/>
    <sheet name="2‐2事務局共同設置調" sheetId="39" r:id="rId7"/>
    <sheet name="3監査委員費調" sheetId="16" r:id="rId8"/>
    <sheet name="4報酬・費用弁償調" sheetId="20" r:id="rId9"/>
    <sheet name="5監査所要日数調" sheetId="29" r:id="rId10"/>
    <sheet name="5監査所要日数調 (2)" sheetId="55" r:id="rId11"/>
    <sheet name="6活動日数調" sheetId="24" r:id="rId12"/>
    <sheet name="7-1規定調" sheetId="26" r:id="rId13"/>
    <sheet name="7-2勧告実施調" sheetId="41" r:id="rId14"/>
    <sheet name="8-1結果報告調" sheetId="28" r:id="rId15"/>
    <sheet name="8-2 タブレットの導入" sheetId="57" r:id="rId16"/>
    <sheet name="8-3報告方法" sheetId="45" r:id="rId17"/>
    <sheet name="9・10人選・手続調" sheetId="38" r:id="rId18"/>
    <sheet name="11外部監査調" sheetId="30" r:id="rId19"/>
    <sheet name="12.13監査専門委員" sheetId="40" r:id="rId20"/>
    <sheet name="14・15権利放棄・免責条例" sheetId="49" r:id="rId21"/>
    <sheet name="監査請求等" sheetId="35" r:id="rId22"/>
  </sheets>
  <externalReferences>
    <externalReference r:id="rId23"/>
  </externalReferences>
  <definedNames>
    <definedName name="_xlnm.Print_Area" localSheetId="18">'11外部監査調'!$A$1:$K$21</definedName>
    <definedName name="_xlnm.Print_Area" localSheetId="20">'14・15権利放棄・免責条例'!$A$1:$L$21</definedName>
    <definedName name="_xlnm.Print_Area" localSheetId="4">'1監査委員調③'!$A$1:$I$36</definedName>
    <definedName name="_xlnm.Print_Area" localSheetId="5">'2‐1補助職員調'!$A$1:$O$37</definedName>
    <definedName name="_xlnm.Print_Area" localSheetId="6">'2‐2事務局共同設置調'!$A$1:$D$21</definedName>
    <definedName name="_xlnm.Print_Area" localSheetId="7">'3監査委員費調'!$A$1:$J$19</definedName>
    <definedName name="_xlnm.Print_Area" localSheetId="9">'5監査所要日数調'!$A$1:$W$23</definedName>
    <definedName name="_xlnm.Print_Area" localSheetId="10">'5監査所要日数調 (2)'!$X$1:$AQ$26</definedName>
    <definedName name="_xlnm.Print_Area" localSheetId="11">'6活動日数調'!$A$1:$S$23</definedName>
    <definedName name="_xlnm.Print_Area" localSheetId="12">'7-1規定調'!$A$1:$M$20</definedName>
    <definedName name="_xlnm.Print_Area" localSheetId="14">'8-1結果報告調'!$A$1:$S$23</definedName>
    <definedName name="_xlnm.Print_Area" localSheetId="15">'8-2 タブレットの導入'!$A$1:$G$158</definedName>
    <definedName name="_xlnm.Print_Area" localSheetId="16">'8-3報告方法'!$A$1:$I$19</definedName>
    <definedName name="_xlnm.Print_Area" localSheetId="17">'9・10人選・手続調'!$A$1:$J$21</definedName>
    <definedName name="_xlnm.Print_Area" localSheetId="21">監査請求等!$A$1:$C$17</definedName>
    <definedName name="_xlnm.Print_Titles" localSheetId="15">'8-2 タブレットの導入'!$B:$B,'8-2 タブレットの導入'!$3:$5</definedName>
    <definedName name="_xlnm.Print_Titles" localSheetId="16">'8-3報告方法'!$B:$B,'8-3報告方法'!$2:$4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4" i="14" l="1"/>
  <c r="B3" i="35"/>
  <c r="A2" i="30" l="1"/>
  <c r="C18" i="41"/>
  <c r="B19" i="24"/>
  <c r="B20" i="24"/>
  <c r="AO6" i="55" l="1"/>
  <c r="J5" i="16" l="1"/>
  <c r="H37" i="14"/>
  <c r="J36" i="14"/>
  <c r="B34" i="14" l="1"/>
  <c r="B35" i="14"/>
  <c r="C34" i="14"/>
  <c r="B36" i="14" l="1"/>
  <c r="G28" i="43"/>
  <c r="G22" i="43"/>
  <c r="G14" i="43"/>
  <c r="G6" i="43"/>
  <c r="G8" i="43"/>
  <c r="G10" i="43"/>
  <c r="D6" i="42" l="1"/>
  <c r="C35" i="14"/>
  <c r="N36" i="14"/>
  <c r="O34" i="14"/>
  <c r="O36" i="14" s="1"/>
  <c r="C36" i="14" l="1"/>
  <c r="H19" i="49"/>
  <c r="H20" i="49" s="1"/>
  <c r="I19" i="49"/>
  <c r="I20" i="49" s="1"/>
  <c r="A2" i="28"/>
  <c r="R17" i="24"/>
  <c r="S17" i="24"/>
  <c r="D19" i="29"/>
  <c r="D8" i="43"/>
  <c r="D6" i="43"/>
  <c r="D22" i="42"/>
  <c r="D30" i="42"/>
  <c r="D28" i="42"/>
  <c r="D26" i="42"/>
  <c r="D20" i="42"/>
  <c r="D18" i="42"/>
  <c r="D16" i="42"/>
  <c r="D14" i="42"/>
  <c r="D12" i="42"/>
  <c r="D10" i="42"/>
  <c r="D8" i="42"/>
  <c r="H21" i="49" l="1"/>
  <c r="Q22" i="55"/>
  <c r="AP7" i="55" l="1"/>
  <c r="U21" i="55"/>
  <c r="V18" i="55"/>
  <c r="J18" i="55"/>
  <c r="S19" i="55"/>
  <c r="M19" i="55"/>
  <c r="K22" i="55"/>
  <c r="E22" i="55"/>
  <c r="O21" i="55"/>
  <c r="G19" i="55"/>
  <c r="C21" i="55"/>
  <c r="D22" i="55"/>
  <c r="N18" i="55"/>
  <c r="B18" i="55"/>
  <c r="L18" i="55"/>
  <c r="O22" i="55"/>
  <c r="C22" i="55"/>
  <c r="M22" i="55"/>
  <c r="W21" i="55"/>
  <c r="K21" i="55"/>
  <c r="V19" i="55"/>
  <c r="J19" i="55"/>
  <c r="I19" i="55"/>
  <c r="V22" i="55"/>
  <c r="J22" i="55"/>
  <c r="T22" i="55"/>
  <c r="H22" i="55"/>
  <c r="R21" i="55"/>
  <c r="F21" i="55"/>
  <c r="P22" i="55"/>
  <c r="U22" i="55"/>
  <c r="I22" i="55"/>
  <c r="S22" i="55"/>
  <c r="G22" i="55"/>
  <c r="Q21" i="55"/>
  <c r="E21" i="55"/>
  <c r="I21" i="55"/>
  <c r="P18" i="55"/>
  <c r="D21" i="55"/>
  <c r="O19" i="55"/>
  <c r="C19" i="55"/>
  <c r="C20" i="55" s="1"/>
  <c r="U19" i="55"/>
  <c r="W22" i="55"/>
  <c r="N21" i="55"/>
  <c r="R19" i="55"/>
  <c r="L19" i="55"/>
  <c r="F19" i="55"/>
  <c r="K19" i="55"/>
  <c r="R18" i="55"/>
  <c r="B22" i="55"/>
  <c r="L21" i="55"/>
  <c r="P19" i="55"/>
  <c r="D19" i="55"/>
  <c r="D18" i="55"/>
  <c r="R22" i="55"/>
  <c r="L22" i="55"/>
  <c r="F22" i="55"/>
  <c r="V21" i="55"/>
  <c r="P21" i="55"/>
  <c r="J21" i="55"/>
  <c r="T19" i="55"/>
  <c r="N19" i="55"/>
  <c r="H19" i="55"/>
  <c r="B19" i="55"/>
  <c r="B21" i="55"/>
  <c r="H18" i="55"/>
  <c r="Q19" i="55"/>
  <c r="T21" i="55"/>
  <c r="H21" i="55"/>
  <c r="T18" i="55"/>
  <c r="S21" i="55"/>
  <c r="M21" i="55"/>
  <c r="G21" i="55"/>
  <c r="W19" i="55"/>
  <c r="E19" i="55"/>
  <c r="F18" i="55"/>
  <c r="N22" i="55"/>
  <c r="H22" i="24"/>
  <c r="G22" i="24"/>
  <c r="J20" i="55" l="1"/>
  <c r="M20" i="55"/>
  <c r="G20" i="55"/>
  <c r="K20" i="55"/>
  <c r="B20" i="55"/>
  <c r="I20" i="55"/>
  <c r="F20" i="55"/>
  <c r="L20" i="55"/>
  <c r="D20" i="55"/>
  <c r="E20" i="55"/>
  <c r="H20" i="55"/>
  <c r="J6" i="16" l="1"/>
  <c r="E154" i="57"/>
  <c r="D154" i="57"/>
  <c r="C154" i="57"/>
  <c r="B153" i="57"/>
  <c r="B152" i="57"/>
  <c r="B151" i="57"/>
  <c r="B150" i="57"/>
  <c r="B149" i="57"/>
  <c r="B148" i="57"/>
  <c r="B147" i="57"/>
  <c r="B146" i="57"/>
  <c r="B145" i="57"/>
  <c r="B144" i="57"/>
  <c r="B143" i="57"/>
  <c r="B142" i="57"/>
  <c r="B141" i="57"/>
  <c r="B140" i="57"/>
  <c r="B139" i="57"/>
  <c r="B138" i="57"/>
  <c r="B137" i="57"/>
  <c r="B136" i="57"/>
  <c r="B135" i="57"/>
  <c r="B134" i="57"/>
  <c r="B133" i="57"/>
  <c r="B132" i="57"/>
  <c r="B131" i="57"/>
  <c r="B130" i="57"/>
  <c r="B129" i="57"/>
  <c r="B128" i="57"/>
  <c r="B127" i="57"/>
  <c r="B126" i="57"/>
  <c r="B125" i="57"/>
  <c r="B124" i="57"/>
  <c r="B123" i="57"/>
  <c r="B122" i="57"/>
  <c r="B121" i="57"/>
  <c r="B120" i="57"/>
  <c r="B119" i="57"/>
  <c r="B118" i="57"/>
  <c r="B117" i="57"/>
  <c r="B116" i="57"/>
  <c r="B115" i="57"/>
  <c r="B114" i="57"/>
  <c r="B113" i="57"/>
  <c r="B112" i="57"/>
  <c r="B111" i="57"/>
  <c r="B110" i="57"/>
  <c r="B109" i="57"/>
  <c r="B108" i="57"/>
  <c r="B107" i="57"/>
  <c r="B106" i="57"/>
  <c r="B105" i="57"/>
  <c r="B104" i="57"/>
  <c r="B103" i="57"/>
  <c r="B102" i="57"/>
  <c r="B101" i="57"/>
  <c r="B100" i="57"/>
  <c r="B99" i="57"/>
  <c r="B98" i="57"/>
  <c r="B97" i="57"/>
  <c r="B96" i="57"/>
  <c r="B95" i="57"/>
  <c r="B94" i="57"/>
  <c r="B93" i="57"/>
  <c r="B92" i="57"/>
  <c r="B91" i="57"/>
  <c r="B90" i="57"/>
  <c r="B89" i="57"/>
  <c r="B88" i="57"/>
  <c r="B87" i="57"/>
  <c r="B86" i="57"/>
  <c r="B85" i="57"/>
  <c r="B84" i="57"/>
  <c r="B83" i="57"/>
  <c r="B82" i="57"/>
  <c r="B81" i="57"/>
  <c r="B80" i="57"/>
  <c r="B79" i="57"/>
  <c r="B78" i="57"/>
  <c r="B77" i="57"/>
  <c r="B76" i="57"/>
  <c r="B75" i="57"/>
  <c r="B74" i="57"/>
  <c r="B73" i="57"/>
  <c r="B72" i="57"/>
  <c r="B71" i="57"/>
  <c r="B70" i="57"/>
  <c r="B69" i="57"/>
  <c r="B68" i="57"/>
  <c r="B67" i="57"/>
  <c r="B66" i="57"/>
  <c r="B65" i="57"/>
  <c r="B64" i="57"/>
  <c r="B63" i="57"/>
  <c r="B62" i="57"/>
  <c r="B61" i="57"/>
  <c r="B60" i="57"/>
  <c r="B59" i="57"/>
  <c r="B58" i="57"/>
  <c r="B57" i="57"/>
  <c r="B56" i="57"/>
  <c r="B55" i="57"/>
  <c r="B54" i="57"/>
  <c r="B53" i="57"/>
  <c r="B52" i="57"/>
  <c r="B51" i="57"/>
  <c r="B50" i="57"/>
  <c r="B49" i="57"/>
  <c r="B48" i="57"/>
  <c r="B47" i="57"/>
  <c r="B46" i="57"/>
  <c r="B45" i="57"/>
  <c r="B44" i="57"/>
  <c r="B43" i="57"/>
  <c r="B42" i="57"/>
  <c r="B41" i="57"/>
  <c r="B40" i="57"/>
  <c r="B39" i="57"/>
  <c r="B38" i="57"/>
  <c r="B37" i="57"/>
  <c r="B36" i="57"/>
  <c r="B35" i="57"/>
  <c r="B34" i="57"/>
  <c r="B33" i="57"/>
  <c r="B32" i="57"/>
  <c r="B31" i="57"/>
  <c r="B30" i="57"/>
  <c r="B29" i="57"/>
  <c r="B28" i="57"/>
  <c r="B27" i="57"/>
  <c r="B26" i="57"/>
  <c r="B25" i="57"/>
  <c r="B24" i="57"/>
  <c r="B23" i="57"/>
  <c r="B22" i="57"/>
  <c r="B21" i="57"/>
  <c r="B20" i="57"/>
  <c r="B19" i="57"/>
  <c r="B18" i="57"/>
  <c r="F1" i="24"/>
  <c r="D28" i="43" l="1"/>
  <c r="D14" i="43" l="1"/>
  <c r="M23" i="24" l="1"/>
  <c r="C24" i="20"/>
  <c r="F2" i="38" l="1"/>
  <c r="I17" i="45"/>
  <c r="I18" i="45" s="1"/>
  <c r="AQ6" i="55"/>
  <c r="B9" i="13" l="1"/>
  <c r="D26" i="43"/>
  <c r="D22" i="43"/>
  <c r="D24" i="43"/>
  <c r="G28" i="42"/>
  <c r="G26" i="42"/>
  <c r="G20" i="42"/>
  <c r="G6" i="42" l="1"/>
  <c r="G8" i="42"/>
  <c r="G10" i="42"/>
  <c r="G12" i="42"/>
  <c r="G14" i="42"/>
  <c r="G16" i="42"/>
  <c r="AM22" i="55" l="1"/>
  <c r="AL22" i="55"/>
  <c r="AK22" i="55"/>
  <c r="AJ22" i="55"/>
  <c r="AI22" i="55"/>
  <c r="AH22" i="55"/>
  <c r="AG22" i="55"/>
  <c r="AF22" i="55"/>
  <c r="AE22" i="55"/>
  <c r="AD22" i="55"/>
  <c r="AC22" i="55"/>
  <c r="AB22" i="55"/>
  <c r="AA22" i="55"/>
  <c r="Z22" i="55"/>
  <c r="AM21" i="55"/>
  <c r="AL21" i="55"/>
  <c r="AK21" i="55"/>
  <c r="AJ21" i="55"/>
  <c r="AI21" i="55"/>
  <c r="AH21" i="55"/>
  <c r="AG21" i="55"/>
  <c r="AF21" i="55"/>
  <c r="AE21" i="55"/>
  <c r="AD21" i="55"/>
  <c r="AC21" i="55"/>
  <c r="AB21" i="55"/>
  <c r="AA21" i="55"/>
  <c r="Z21" i="55"/>
  <c r="AM19" i="55"/>
  <c r="AL19" i="55"/>
  <c r="AK19" i="55"/>
  <c r="AJ19" i="55"/>
  <c r="AI19" i="55"/>
  <c r="AH19" i="55"/>
  <c r="AG19" i="55"/>
  <c r="AF19" i="55"/>
  <c r="AE19" i="55"/>
  <c r="AD19" i="55"/>
  <c r="AC19" i="55"/>
  <c r="AB19" i="55"/>
  <c r="AA19" i="55"/>
  <c r="Z19" i="55"/>
  <c r="AL18" i="55"/>
  <c r="AJ18" i="55"/>
  <c r="AH18" i="55"/>
  <c r="AF18" i="55"/>
  <c r="AD18" i="55"/>
  <c r="AE20" i="55" s="1"/>
  <c r="AB18" i="55"/>
  <c r="Z18" i="55"/>
  <c r="AQ17" i="55"/>
  <c r="AP17" i="55"/>
  <c r="AO17" i="55"/>
  <c r="AQ16" i="55"/>
  <c r="AP16" i="55"/>
  <c r="AO16" i="55"/>
  <c r="AQ15" i="55"/>
  <c r="AP15" i="55"/>
  <c r="AO15" i="55"/>
  <c r="AQ14" i="55"/>
  <c r="AP14" i="55"/>
  <c r="AO14" i="55"/>
  <c r="AQ13" i="55"/>
  <c r="AP13" i="55"/>
  <c r="AO13" i="55"/>
  <c r="AQ12" i="55"/>
  <c r="AP12" i="55"/>
  <c r="AO12" i="55"/>
  <c r="AQ11" i="55"/>
  <c r="AP11" i="55"/>
  <c r="AO11" i="55"/>
  <c r="AQ10" i="55"/>
  <c r="AP10" i="55"/>
  <c r="AO10" i="55"/>
  <c r="AQ9" i="55"/>
  <c r="AP9" i="55"/>
  <c r="AO9" i="55"/>
  <c r="AQ8" i="55"/>
  <c r="AP8" i="55"/>
  <c r="AO8" i="55"/>
  <c r="AQ7" i="55"/>
  <c r="AO7" i="55"/>
  <c r="AP6" i="55"/>
  <c r="AO19" i="55" l="1"/>
  <c r="AD20" i="55"/>
  <c r="AJ20" i="55"/>
  <c r="AK20" i="55"/>
  <c r="AQ21" i="55"/>
  <c r="AP22" i="55"/>
  <c r="Z20" i="55"/>
  <c r="AL20" i="55"/>
  <c r="AA20" i="55"/>
  <c r="AM20" i="55"/>
  <c r="AP19" i="55"/>
  <c r="AQ22" i="55"/>
  <c r="AQ19" i="55"/>
  <c r="AO21" i="55"/>
  <c r="AP21" i="55"/>
  <c r="AO18" i="55"/>
  <c r="AO20" i="55" s="1"/>
  <c r="AO22" i="55"/>
  <c r="J10" i="16"/>
  <c r="AP20" i="55" l="1"/>
  <c r="AQ20" i="55"/>
  <c r="D17" i="45"/>
  <c r="C17" i="45"/>
  <c r="G17" i="45"/>
  <c r="E17" i="45"/>
  <c r="F17" i="45"/>
  <c r="C17" i="16"/>
  <c r="B18" i="41"/>
  <c r="G19" i="24"/>
  <c r="D19" i="20" l="1"/>
  <c r="G19" i="20"/>
  <c r="H20" i="40"/>
  <c r="H21" i="40"/>
  <c r="C20" i="40"/>
  <c r="C21" i="40" s="1"/>
  <c r="I19" i="38"/>
  <c r="I20" i="38" s="1"/>
  <c r="G19" i="38"/>
  <c r="G20" i="38" s="1"/>
  <c r="C19" i="38"/>
  <c r="C20" i="38" s="1"/>
  <c r="J19" i="29"/>
  <c r="J21" i="29"/>
  <c r="J22" i="29"/>
  <c r="G18" i="45" l="1"/>
  <c r="F18" i="45"/>
  <c r="E18" i="45"/>
  <c r="D18" i="45"/>
  <c r="C18" i="45"/>
  <c r="B18" i="26"/>
  <c r="P18" i="29"/>
  <c r="R18" i="29"/>
  <c r="T18" i="29"/>
  <c r="V18" i="29"/>
  <c r="B19" i="26" l="1"/>
  <c r="B21" i="29"/>
  <c r="B24" i="20"/>
  <c r="F24" i="20"/>
  <c r="E24" i="20"/>
  <c r="E23" i="20"/>
  <c r="F23" i="20"/>
  <c r="B19" i="20"/>
  <c r="B20" i="20"/>
  <c r="H18" i="16"/>
  <c r="G18" i="16"/>
  <c r="F18" i="16"/>
  <c r="E18" i="16"/>
  <c r="D18" i="16"/>
  <c r="B18" i="16"/>
  <c r="B19" i="29"/>
  <c r="C19" i="49"/>
  <c r="C20" i="49" s="1"/>
  <c r="J19" i="49"/>
  <c r="J20" i="49" s="1"/>
  <c r="B21" i="20" l="1"/>
  <c r="F1" i="26"/>
  <c r="D1" i="43"/>
  <c r="G2" i="49" l="1"/>
  <c r="A2" i="49"/>
  <c r="B2" i="45"/>
  <c r="K19" i="49" l="1"/>
  <c r="K20" i="49" s="1"/>
  <c r="J21" i="49" s="1"/>
  <c r="B19" i="49"/>
  <c r="B20" i="49" s="1"/>
  <c r="B21" i="49" s="1"/>
  <c r="B20" i="28"/>
  <c r="B19" i="41" l="1"/>
  <c r="B18" i="29" l="1"/>
  <c r="D18" i="29"/>
  <c r="F18" i="29"/>
  <c r="H18" i="29"/>
  <c r="J18" i="29"/>
  <c r="J20" i="29" s="1"/>
  <c r="L18" i="29"/>
  <c r="N18" i="29"/>
  <c r="C19" i="29"/>
  <c r="E19" i="29"/>
  <c r="F19" i="29"/>
  <c r="G19" i="29"/>
  <c r="H19" i="29"/>
  <c r="I19" i="29"/>
  <c r="K19" i="29"/>
  <c r="L19" i="29"/>
  <c r="M19" i="29"/>
  <c r="N19" i="29"/>
  <c r="O19" i="29"/>
  <c r="P19" i="29"/>
  <c r="Q19" i="29"/>
  <c r="R19" i="29"/>
  <c r="S19" i="29"/>
  <c r="T19" i="29"/>
  <c r="U19" i="29"/>
  <c r="V19" i="29"/>
  <c r="W19" i="29"/>
  <c r="C21" i="29"/>
  <c r="D21" i="29"/>
  <c r="E21" i="29"/>
  <c r="F21" i="29"/>
  <c r="G21" i="29"/>
  <c r="H21" i="29"/>
  <c r="I21" i="29"/>
  <c r="K21" i="29"/>
  <c r="L21" i="29"/>
  <c r="M21" i="29"/>
  <c r="N21" i="29"/>
  <c r="O21" i="29"/>
  <c r="P21" i="29"/>
  <c r="Q21" i="29"/>
  <c r="R21" i="29"/>
  <c r="S21" i="29"/>
  <c r="T21" i="29"/>
  <c r="U21" i="29"/>
  <c r="V21" i="29"/>
  <c r="W21" i="29"/>
  <c r="B22" i="29"/>
  <c r="C22" i="29"/>
  <c r="D22" i="29"/>
  <c r="E22" i="29"/>
  <c r="F22" i="29"/>
  <c r="G22" i="29"/>
  <c r="H22" i="29"/>
  <c r="I22" i="29"/>
  <c r="K22" i="29"/>
  <c r="L22" i="29"/>
  <c r="M22" i="29"/>
  <c r="N22" i="29"/>
  <c r="O22" i="29"/>
  <c r="P22" i="29"/>
  <c r="Q22" i="29"/>
  <c r="R22" i="29"/>
  <c r="S22" i="29"/>
  <c r="T22" i="29"/>
  <c r="U22" i="29"/>
  <c r="V22" i="29"/>
  <c r="W22" i="29"/>
  <c r="E20" i="29" l="1"/>
  <c r="M20" i="29"/>
  <c r="I20" i="29"/>
  <c r="D20" i="29"/>
  <c r="H20" i="29"/>
  <c r="K20" i="29"/>
  <c r="L20" i="29"/>
  <c r="C20" i="29"/>
  <c r="B20" i="29"/>
  <c r="G20" i="29"/>
  <c r="F20" i="29"/>
  <c r="H16" i="13"/>
  <c r="D20" i="43" l="1"/>
  <c r="D18" i="43"/>
  <c r="D16" i="43"/>
  <c r="D12" i="43"/>
  <c r="D10" i="43"/>
  <c r="C9" i="13"/>
  <c r="D9" i="13" s="1"/>
  <c r="C10" i="13" l="1"/>
  <c r="G18" i="42" l="1"/>
  <c r="F2" i="40" l="1"/>
  <c r="A2" i="40"/>
  <c r="A2" i="39"/>
  <c r="I1" i="14"/>
  <c r="D1" i="13"/>
  <c r="I20" i="40" l="1"/>
  <c r="I21" i="40" s="1"/>
  <c r="G20" i="40"/>
  <c r="G21" i="40" s="1"/>
  <c r="M20" i="28"/>
  <c r="L20" i="28"/>
  <c r="K20" i="28"/>
  <c r="J20" i="28"/>
  <c r="I20" i="28"/>
  <c r="H20" i="28"/>
  <c r="G20" i="28"/>
  <c r="F20" i="28"/>
  <c r="F21" i="28" s="1"/>
  <c r="C19" i="41"/>
  <c r="B20" i="41" s="1"/>
  <c r="H21" i="28" l="1"/>
  <c r="G21" i="28"/>
  <c r="F22" i="28" s="1"/>
  <c r="I21" i="28"/>
  <c r="G22" i="40"/>
  <c r="K21" i="28"/>
  <c r="J21" i="28"/>
  <c r="M21" i="28"/>
  <c r="L21" i="28"/>
  <c r="B13" i="35"/>
  <c r="B20" i="40"/>
  <c r="B21" i="40" s="1"/>
  <c r="D20" i="40"/>
  <c r="D21" i="40" s="1"/>
  <c r="B19" i="30"/>
  <c r="B20" i="30" s="1"/>
  <c r="C19" i="30"/>
  <c r="C20" i="30" s="1"/>
  <c r="B19" i="38"/>
  <c r="B20" i="38" s="1"/>
  <c r="D19" i="38"/>
  <c r="D20" i="38" s="1"/>
  <c r="H19" i="38"/>
  <c r="H20" i="38" s="1"/>
  <c r="G21" i="38" s="1"/>
  <c r="J19" i="38"/>
  <c r="J20" i="38" s="1"/>
  <c r="I21" i="38" s="1"/>
  <c r="C20" i="28"/>
  <c r="D20" i="28"/>
  <c r="E20" i="28"/>
  <c r="N20" i="28"/>
  <c r="O20" i="28"/>
  <c r="P20" i="28"/>
  <c r="Q20" i="28"/>
  <c r="R20" i="28"/>
  <c r="S20" i="28"/>
  <c r="C18" i="26"/>
  <c r="C19" i="26" s="1"/>
  <c r="B20" i="26" s="1"/>
  <c r="D18" i="26"/>
  <c r="D19" i="26" s="1"/>
  <c r="E18" i="26"/>
  <c r="E19" i="26" s="1"/>
  <c r="F18" i="26"/>
  <c r="F19" i="26" s="1"/>
  <c r="G18" i="26"/>
  <c r="G19" i="26" s="1"/>
  <c r="H18" i="26"/>
  <c r="I18" i="26"/>
  <c r="I19" i="26" s="1"/>
  <c r="J18" i="26"/>
  <c r="J19" i="26" s="1"/>
  <c r="K18" i="26"/>
  <c r="K19" i="26" s="1"/>
  <c r="L18" i="26"/>
  <c r="M18" i="26"/>
  <c r="M19" i="26" s="1"/>
  <c r="R7" i="24"/>
  <c r="S7" i="24"/>
  <c r="R8" i="24"/>
  <c r="S8" i="24"/>
  <c r="R9" i="24"/>
  <c r="S9" i="24"/>
  <c r="R10" i="24"/>
  <c r="S10" i="24"/>
  <c r="R11" i="24"/>
  <c r="S11" i="24"/>
  <c r="R12" i="24"/>
  <c r="S12" i="24"/>
  <c r="R13" i="24"/>
  <c r="S13" i="24"/>
  <c r="R14" i="24"/>
  <c r="S14" i="24"/>
  <c r="R15" i="24"/>
  <c r="S15" i="24"/>
  <c r="R16" i="24"/>
  <c r="S16" i="24"/>
  <c r="R18" i="24"/>
  <c r="S18" i="24"/>
  <c r="B21" i="24"/>
  <c r="C19" i="24"/>
  <c r="D19" i="24"/>
  <c r="E19" i="24"/>
  <c r="F19" i="24"/>
  <c r="H19" i="24"/>
  <c r="I19" i="24"/>
  <c r="J19" i="24"/>
  <c r="K19" i="24"/>
  <c r="L19" i="24"/>
  <c r="M19" i="24"/>
  <c r="N19" i="24"/>
  <c r="P19" i="24"/>
  <c r="C20" i="24"/>
  <c r="D20" i="24"/>
  <c r="E20" i="24"/>
  <c r="F20" i="24"/>
  <c r="G20" i="24"/>
  <c r="H20" i="24"/>
  <c r="I20" i="24"/>
  <c r="J20" i="24"/>
  <c r="K20" i="24"/>
  <c r="L20" i="24"/>
  <c r="M20" i="24"/>
  <c r="N20" i="24"/>
  <c r="P20" i="24"/>
  <c r="B22" i="24"/>
  <c r="C22" i="24"/>
  <c r="D22" i="24"/>
  <c r="E22" i="24"/>
  <c r="F22" i="24"/>
  <c r="I22" i="24"/>
  <c r="J22" i="24"/>
  <c r="K22" i="24"/>
  <c r="L22" i="24"/>
  <c r="M22" i="24"/>
  <c r="N22" i="24"/>
  <c r="P22" i="24"/>
  <c r="B23" i="24"/>
  <c r="C23" i="24"/>
  <c r="D23" i="24"/>
  <c r="E23" i="24"/>
  <c r="F23" i="24"/>
  <c r="G23" i="24"/>
  <c r="H23" i="24"/>
  <c r="I23" i="24"/>
  <c r="J23" i="24"/>
  <c r="K23" i="24"/>
  <c r="L23" i="24"/>
  <c r="N23" i="24"/>
  <c r="P23" i="24"/>
  <c r="E1" i="20"/>
  <c r="C19" i="20"/>
  <c r="E19" i="20"/>
  <c r="F19" i="20"/>
  <c r="H19" i="20"/>
  <c r="H21" i="20" s="1"/>
  <c r="I19" i="20"/>
  <c r="I21" i="20" s="1"/>
  <c r="J19" i="20"/>
  <c r="J21" i="20" s="1"/>
  <c r="K19" i="20"/>
  <c r="K21" i="20" s="1"/>
  <c r="L19" i="20"/>
  <c r="L21" i="20" s="1"/>
  <c r="M19" i="20"/>
  <c r="M21" i="20" s="1"/>
  <c r="C20" i="20"/>
  <c r="E20" i="20"/>
  <c r="F20" i="20"/>
  <c r="B23" i="20"/>
  <c r="C23" i="20"/>
  <c r="J7" i="16"/>
  <c r="J8" i="16"/>
  <c r="J9" i="16"/>
  <c r="J11" i="16"/>
  <c r="J12" i="16"/>
  <c r="J13" i="16"/>
  <c r="J14" i="16"/>
  <c r="J15" i="16"/>
  <c r="J16" i="16"/>
  <c r="B17" i="16"/>
  <c r="D17" i="16"/>
  <c r="D19" i="16" s="1"/>
  <c r="E17" i="16"/>
  <c r="E19" i="16" s="1"/>
  <c r="F17" i="16"/>
  <c r="F19" i="16" s="1"/>
  <c r="G17" i="16"/>
  <c r="G19" i="16" s="1"/>
  <c r="H17" i="16"/>
  <c r="H19" i="16" s="1"/>
  <c r="B19" i="39"/>
  <c r="B20" i="39" s="1"/>
  <c r="C19" i="39"/>
  <c r="C20" i="39"/>
  <c r="D11" i="14"/>
  <c r="D17" i="14"/>
  <c r="D18" i="14"/>
  <c r="D21" i="14"/>
  <c r="D22" i="14"/>
  <c r="D26" i="14"/>
  <c r="D32" i="14"/>
  <c r="L34" i="14"/>
  <c r="L36" i="14" s="1"/>
  <c r="M34" i="14"/>
  <c r="M36" i="14" s="1"/>
  <c r="B10" i="13"/>
  <c r="D10" i="13" s="1"/>
  <c r="H18" i="13"/>
  <c r="I27" i="13"/>
  <c r="I28" i="13"/>
  <c r="G34" i="13"/>
  <c r="S20" i="24" l="1"/>
  <c r="J20" i="26"/>
  <c r="F20" i="26"/>
  <c r="B22" i="40"/>
  <c r="L22" i="20"/>
  <c r="B21" i="38"/>
  <c r="B21" i="39"/>
  <c r="J22" i="20"/>
  <c r="S21" i="28"/>
  <c r="Q21" i="28"/>
  <c r="P21" i="28"/>
  <c r="R21" i="28"/>
  <c r="N21" i="28"/>
  <c r="O21" i="28"/>
  <c r="C21" i="28"/>
  <c r="B21" i="28"/>
  <c r="E21" i="28"/>
  <c r="D21" i="28"/>
  <c r="F21" i="24"/>
  <c r="J18" i="16"/>
  <c r="J19" i="16" s="1"/>
  <c r="D21" i="24"/>
  <c r="F21" i="20"/>
  <c r="D34" i="14"/>
  <c r="L21" i="24"/>
  <c r="H22" i="20"/>
  <c r="C21" i="20"/>
  <c r="E21" i="20"/>
  <c r="B19" i="16"/>
  <c r="E21" i="24"/>
  <c r="J22" i="28"/>
  <c r="H19" i="26"/>
  <c r="H20" i="26" s="1"/>
  <c r="L19" i="26"/>
  <c r="L20" i="26" s="1"/>
  <c r="B21" i="30"/>
  <c r="M21" i="24"/>
  <c r="C21" i="24"/>
  <c r="K21" i="24"/>
  <c r="J21" i="24"/>
  <c r="L37" i="14"/>
  <c r="S22" i="24"/>
  <c r="S23" i="24"/>
  <c r="S19" i="24"/>
  <c r="R23" i="24"/>
  <c r="J17" i="16"/>
  <c r="D20" i="26"/>
  <c r="R22" i="24"/>
  <c r="R20" i="24"/>
  <c r="R19" i="24"/>
  <c r="D35" i="14"/>
  <c r="J34" i="14" s="1"/>
  <c r="N22" i="28" l="1"/>
  <c r="B22" i="28"/>
  <c r="D36" i="14"/>
  <c r="J35" i="14" s="1"/>
  <c r="S21" i="24"/>
  <c r="R21" i="24"/>
  <c r="K36" i="1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ihara</author>
  </authors>
  <commentList>
    <comment ref="AD10" authorId="0" shapeId="0" xr:uid="{00000000-0006-0000-0A00-000001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定期運用基金の該当なし
</t>
        </r>
      </text>
    </comment>
  </commentList>
</comments>
</file>

<file path=xl/sharedStrings.xml><?xml version="1.0" encoding="utf-8"?>
<sst xmlns="http://schemas.openxmlformats.org/spreadsheetml/2006/main" count="1380" uniqueCount="480">
  <si>
    <t>　</t>
  </si>
  <si>
    <t>合　計</t>
  </si>
  <si>
    <t>有</t>
  </si>
  <si>
    <t>無</t>
  </si>
  <si>
    <t>合　　　計</t>
  </si>
  <si>
    <t>その他</t>
  </si>
  <si>
    <t>議　選</t>
  </si>
  <si>
    <t>合計</t>
  </si>
  <si>
    <t>農林業</t>
  </si>
  <si>
    <t>水産業</t>
  </si>
  <si>
    <t>商　業</t>
  </si>
  <si>
    <t>工　業</t>
  </si>
  <si>
    <t>土木建築業</t>
  </si>
  <si>
    <t>鉱　業</t>
  </si>
  <si>
    <t>会社役職員</t>
  </si>
  <si>
    <t>団体役職員</t>
  </si>
  <si>
    <t>サービス業</t>
  </si>
  <si>
    <t>運輸通信業</t>
  </si>
  <si>
    <t>公　　　務　　　員　　歴</t>
  </si>
  <si>
    <t>な　し</t>
  </si>
  <si>
    <t>教職員</t>
  </si>
  <si>
    <t>町村議員</t>
  </si>
  <si>
    <t>合　　計</t>
  </si>
  <si>
    <t>議　　　　選</t>
  </si>
  <si>
    <t>報　　　　　　　　　　　　　　　酬</t>
  </si>
  <si>
    <t>費　　用　　弁　　償</t>
  </si>
  <si>
    <t>定期監査</t>
  </si>
  <si>
    <t>随時監査</t>
  </si>
  <si>
    <t>直接請求</t>
  </si>
  <si>
    <t>特　　　　　　別　　　　　　監　　　　　　査</t>
  </si>
  <si>
    <t>出　納　検　査</t>
  </si>
  <si>
    <t>例　月</t>
  </si>
  <si>
    <t>随　時</t>
  </si>
  <si>
    <t>本会議</t>
  </si>
  <si>
    <t>委員会</t>
  </si>
  <si>
    <t>議　会　出　席</t>
  </si>
  <si>
    <t>識見</t>
  </si>
  <si>
    <t>議選</t>
  </si>
  <si>
    <t>監査規程</t>
  </si>
  <si>
    <t>公印規程</t>
  </si>
  <si>
    <t>専用事務室</t>
  </si>
  <si>
    <t>文書と併せて口頭報告</t>
  </si>
  <si>
    <t>議会広報</t>
  </si>
  <si>
    <t>掲示板</t>
  </si>
  <si>
    <t>長の要求</t>
  </si>
  <si>
    <t>（単位：円）</t>
    <rPh sb="1" eb="3">
      <t>タンイ</t>
    </rPh>
    <rPh sb="4" eb="5">
      <t>エン</t>
    </rPh>
    <phoneticPr fontId="2"/>
  </si>
  <si>
    <t>有</t>
    <rPh sb="0" eb="1">
      <t>ア</t>
    </rPh>
    <phoneticPr fontId="2"/>
  </si>
  <si>
    <t>無</t>
    <rPh sb="0" eb="1">
      <t>ナ</t>
    </rPh>
    <phoneticPr fontId="2"/>
  </si>
  <si>
    <t>弁護士</t>
    <rPh sb="0" eb="3">
      <t>ベンゴシ</t>
    </rPh>
    <phoneticPr fontId="2"/>
  </si>
  <si>
    <t>公認会計士</t>
    <rPh sb="0" eb="2">
      <t>コウニン</t>
    </rPh>
    <rPh sb="2" eb="4">
      <t>カイケイ</t>
    </rPh>
    <rPh sb="4" eb="5">
      <t>シ</t>
    </rPh>
    <phoneticPr fontId="2"/>
  </si>
  <si>
    <t>税理士</t>
    <rPh sb="0" eb="3">
      <t>ゼイリシ</t>
    </rPh>
    <phoneticPr fontId="2"/>
  </si>
  <si>
    <t>有</t>
    <rPh sb="0" eb="1">
      <t>アリ</t>
    </rPh>
    <phoneticPr fontId="2"/>
  </si>
  <si>
    <t>監査への立会い</t>
    <rPh sb="0" eb="2">
      <t>カンサ</t>
    </rPh>
    <rPh sb="4" eb="6">
      <t>タチア</t>
    </rPh>
    <phoneticPr fontId="2"/>
  </si>
  <si>
    <t>常勤</t>
    <rPh sb="0" eb="1">
      <t>ツネ</t>
    </rPh>
    <rPh sb="1" eb="2">
      <t>ツトム</t>
    </rPh>
    <phoneticPr fontId="2"/>
  </si>
  <si>
    <t>猪名川町</t>
    <rPh sb="0" eb="3">
      <t>イナガワ</t>
    </rPh>
    <rPh sb="3" eb="4">
      <t>チョウ</t>
    </rPh>
    <phoneticPr fontId="2"/>
  </si>
  <si>
    <t>多可町</t>
  </si>
  <si>
    <t>稲美町</t>
  </si>
  <si>
    <t>播磨町</t>
  </si>
  <si>
    <t>市川町</t>
  </si>
  <si>
    <t>福崎町</t>
  </si>
  <si>
    <t>神河町</t>
  </si>
  <si>
    <t>太子町</t>
  </si>
  <si>
    <t>上郡町</t>
  </si>
  <si>
    <t>佐用町</t>
  </si>
  <si>
    <t>香美町</t>
  </si>
  <si>
    <t>新温泉町</t>
  </si>
  <si>
    <t>無職</t>
  </si>
  <si>
    <t>猪名川町</t>
    <rPh sb="0" eb="4">
      <t>イナガワチョウ</t>
    </rPh>
    <phoneticPr fontId="2"/>
  </si>
  <si>
    <t>議会事務局</t>
    <rPh sb="0" eb="2">
      <t>ギカイ</t>
    </rPh>
    <rPh sb="2" eb="5">
      <t>ジムキョク</t>
    </rPh>
    <phoneticPr fontId="2"/>
  </si>
  <si>
    <t>香美町</t>
    <rPh sb="0" eb="2">
      <t>カミ</t>
    </rPh>
    <rPh sb="2" eb="3">
      <t>チョウ</t>
    </rPh>
    <phoneticPr fontId="2"/>
  </si>
  <si>
    <t>多可町</t>
    <rPh sb="0" eb="2">
      <t>タカ</t>
    </rPh>
    <rPh sb="2" eb="3">
      <t>チョウ</t>
    </rPh>
    <phoneticPr fontId="2"/>
  </si>
  <si>
    <t>その他</t>
    <rPh sb="2" eb="3">
      <t>タ</t>
    </rPh>
    <phoneticPr fontId="2"/>
  </si>
  <si>
    <t>○</t>
  </si>
  <si>
    <t>事務局長</t>
    <rPh sb="0" eb="2">
      <t>ジム</t>
    </rPh>
    <rPh sb="2" eb="4">
      <t>キョクチョウ</t>
    </rPh>
    <phoneticPr fontId="2"/>
  </si>
  <si>
    <t>無職</t>
    <rPh sb="0" eb="2">
      <t>ムショク</t>
    </rPh>
    <phoneticPr fontId="2"/>
  </si>
  <si>
    <t>平　均</t>
    <rPh sb="0" eb="1">
      <t>ヒラ</t>
    </rPh>
    <rPh sb="2" eb="3">
      <t>タモツ</t>
    </rPh>
    <phoneticPr fontId="2"/>
  </si>
  <si>
    <t>職　　業</t>
    <rPh sb="0" eb="4">
      <t>ショクギョウ</t>
    </rPh>
    <phoneticPr fontId="2"/>
  </si>
  <si>
    <t>公務員歴</t>
    <rPh sb="0" eb="3">
      <t>コウムイン</t>
    </rPh>
    <rPh sb="3" eb="4">
      <t>レキ</t>
    </rPh>
    <phoneticPr fontId="2"/>
  </si>
  <si>
    <t>年齢</t>
    <rPh sb="0" eb="2">
      <t>ネンレイ</t>
    </rPh>
    <phoneticPr fontId="2"/>
  </si>
  <si>
    <t>氏　　名</t>
    <rPh sb="0" eb="1">
      <t>シ</t>
    </rPh>
    <rPh sb="3" eb="4">
      <t>メイ</t>
    </rPh>
    <phoneticPr fontId="2"/>
  </si>
  <si>
    <t>町　　名</t>
    <rPh sb="0" eb="1">
      <t>マチ</t>
    </rPh>
    <rPh sb="3" eb="4">
      <t>メイ</t>
    </rPh>
    <phoneticPr fontId="2"/>
  </si>
  <si>
    <t>○議会選出の者</t>
    <rPh sb="1" eb="3">
      <t>ギカイ</t>
    </rPh>
    <rPh sb="3" eb="5">
      <t>センシュツ</t>
    </rPh>
    <rPh sb="6" eb="7">
      <t>モノ</t>
    </rPh>
    <phoneticPr fontId="2"/>
  </si>
  <si>
    <t>○町村等監査委員の年齢構成調</t>
    <rPh sb="1" eb="3">
      <t>チョウソン</t>
    </rPh>
    <rPh sb="3" eb="4">
      <t>トウ</t>
    </rPh>
    <rPh sb="4" eb="6">
      <t>カンサ</t>
    </rPh>
    <rPh sb="6" eb="8">
      <t>イイン</t>
    </rPh>
    <phoneticPr fontId="2"/>
  </si>
  <si>
    <t>○町村等監査委員の職業調</t>
    <rPh sb="1" eb="3">
      <t>チョウソン</t>
    </rPh>
    <rPh sb="3" eb="4">
      <t>トウ</t>
    </rPh>
    <rPh sb="4" eb="6">
      <t>カンサ</t>
    </rPh>
    <rPh sb="6" eb="8">
      <t>イイン</t>
    </rPh>
    <phoneticPr fontId="2"/>
  </si>
  <si>
    <t>○町村等監査委員の通算在職年数調</t>
    <rPh sb="1" eb="3">
      <t>チョウソン</t>
    </rPh>
    <rPh sb="3" eb="4">
      <t>トウ</t>
    </rPh>
    <rPh sb="4" eb="6">
      <t>カンサ</t>
    </rPh>
    <rPh sb="6" eb="8">
      <t>イイン</t>
    </rPh>
    <phoneticPr fontId="2"/>
  </si>
  <si>
    <t>該当なし</t>
    <rPh sb="0" eb="2">
      <t>ガイトウ</t>
    </rPh>
    <phoneticPr fontId="2"/>
  </si>
  <si>
    <t>2年以上　　　　3年未満</t>
    <rPh sb="1" eb="4">
      <t>ネンイジョウ</t>
    </rPh>
    <phoneticPr fontId="2"/>
  </si>
  <si>
    <t>1年以上
2年未満</t>
    <rPh sb="1" eb="4">
      <t>ネンイジョウ</t>
    </rPh>
    <phoneticPr fontId="2"/>
  </si>
  <si>
    <t>3年以上　　　　4年未満</t>
    <rPh sb="1" eb="4">
      <t>ネンイジョウ</t>
    </rPh>
    <phoneticPr fontId="2"/>
  </si>
  <si>
    <t>4年以上　　　　5年未満</t>
    <rPh sb="1" eb="4">
      <t>ネンイジョウ</t>
    </rPh>
    <phoneticPr fontId="2"/>
  </si>
  <si>
    <t>5年以上</t>
    <rPh sb="1" eb="2">
      <t>ネン</t>
    </rPh>
    <rPh sb="2" eb="4">
      <t>イジョウ</t>
    </rPh>
    <phoneticPr fontId="2"/>
  </si>
  <si>
    <t>規程</t>
    <rPh sb="0" eb="2">
      <t>キテイ</t>
    </rPh>
    <phoneticPr fontId="2"/>
  </si>
  <si>
    <t>町　名</t>
    <phoneticPr fontId="2"/>
  </si>
  <si>
    <t>現在数</t>
    <rPh sb="0" eb="2">
      <t>ゲンザイ</t>
    </rPh>
    <rPh sb="2" eb="3">
      <t>スウ</t>
    </rPh>
    <phoneticPr fontId="2"/>
  </si>
  <si>
    <t>専　　　　　　　　　　任</t>
    <rPh sb="0" eb="12">
      <t>センニン</t>
    </rPh>
    <phoneticPr fontId="2"/>
  </si>
  <si>
    <t>兼　　　　　　　　　　　任</t>
    <rPh sb="0" eb="13">
      <t>ケンニン</t>
    </rPh>
    <phoneticPr fontId="2"/>
  </si>
  <si>
    <t>事 務 局 設 置</t>
    <rPh sb="0" eb="5">
      <t>ジムキョク</t>
    </rPh>
    <rPh sb="6" eb="9">
      <t>セッチ</t>
    </rPh>
    <phoneticPr fontId="2"/>
  </si>
  <si>
    <t>職　　名</t>
    <rPh sb="0" eb="4">
      <t>ショクメイ</t>
    </rPh>
    <phoneticPr fontId="2"/>
  </si>
  <si>
    <t>専任職名</t>
    <rPh sb="0" eb="2">
      <t>センニン</t>
    </rPh>
    <rPh sb="2" eb="4">
      <t>ショクメイ</t>
    </rPh>
    <phoneticPr fontId="2"/>
  </si>
  <si>
    <t>所属課名</t>
    <rPh sb="0" eb="2">
      <t>ショゾク</t>
    </rPh>
    <rPh sb="2" eb="3">
      <t>カ</t>
    </rPh>
    <rPh sb="3" eb="4">
      <t>メイ</t>
    </rPh>
    <phoneticPr fontId="2"/>
  </si>
  <si>
    <t>○</t>
    <phoneticPr fontId="2"/>
  </si>
  <si>
    <t>その他</t>
    <rPh sb="0" eb="3">
      <t>ソノタ</t>
    </rPh>
    <phoneticPr fontId="2"/>
  </si>
  <si>
    <t>その他当該団体以外の職員</t>
    <rPh sb="0" eb="3">
      <t>ソノタ</t>
    </rPh>
    <rPh sb="3" eb="5">
      <t>トウガイ</t>
    </rPh>
    <rPh sb="5" eb="7">
      <t>ダンタイ</t>
    </rPh>
    <rPh sb="7" eb="9">
      <t>イガイ</t>
    </rPh>
    <rPh sb="10" eb="12">
      <t>ショクイン</t>
    </rPh>
    <phoneticPr fontId="2"/>
  </si>
  <si>
    <t>議会事務局</t>
    <rPh sb="0" eb="2">
      <t>ギカイ</t>
    </rPh>
    <rPh sb="2" eb="4">
      <t>ジム</t>
    </rPh>
    <rPh sb="4" eb="5">
      <t>キョク</t>
    </rPh>
    <phoneticPr fontId="2"/>
  </si>
  <si>
    <t>12町</t>
    <rPh sb="2" eb="3">
      <t>チョウ</t>
    </rPh>
    <phoneticPr fontId="2"/>
  </si>
  <si>
    <t>町　名</t>
    <rPh sb="0" eb="1">
      <t>マチ</t>
    </rPh>
    <rPh sb="2" eb="3">
      <t>メイ</t>
    </rPh>
    <phoneticPr fontId="2"/>
  </si>
  <si>
    <t>○</t>
    <phoneticPr fontId="2"/>
  </si>
  <si>
    <t>○</t>
    <phoneticPr fontId="2"/>
  </si>
  <si>
    <t>○</t>
    <phoneticPr fontId="2"/>
  </si>
  <si>
    <t>最高額</t>
    <rPh sb="0" eb="1">
      <t>サイ</t>
    </rPh>
    <rPh sb="1" eb="2">
      <t>コウ</t>
    </rPh>
    <rPh sb="2" eb="3">
      <t>ガク</t>
    </rPh>
    <phoneticPr fontId="2"/>
  </si>
  <si>
    <t>日</t>
    <rPh sb="0" eb="1">
      <t>ヒ</t>
    </rPh>
    <phoneticPr fontId="2"/>
  </si>
  <si>
    <t>（単位：千円）</t>
    <rPh sb="1" eb="3">
      <t>タンイ</t>
    </rPh>
    <rPh sb="4" eb="6">
      <t>センエン</t>
    </rPh>
    <phoneticPr fontId="2"/>
  </si>
  <si>
    <t>報　　酬</t>
    <rPh sb="0" eb="4">
      <t>ホウシュウ</t>
    </rPh>
    <phoneticPr fontId="2"/>
  </si>
  <si>
    <t>旅　　費</t>
    <rPh sb="0" eb="4">
      <t>リョヒ</t>
    </rPh>
    <phoneticPr fontId="2"/>
  </si>
  <si>
    <t>需用費</t>
    <rPh sb="0" eb="2">
      <t>ジュヨウ</t>
    </rPh>
    <rPh sb="2" eb="3">
      <t>ヒ</t>
    </rPh>
    <phoneticPr fontId="2"/>
  </si>
  <si>
    <t>合　　計</t>
    <rPh sb="0" eb="4">
      <t>ゴウケイ</t>
    </rPh>
    <phoneticPr fontId="2"/>
  </si>
  <si>
    <t>外部監査
条例制定</t>
    <rPh sb="0" eb="2">
      <t>ガイブ</t>
    </rPh>
    <rPh sb="2" eb="4">
      <t>カンサ</t>
    </rPh>
    <rPh sb="5" eb="7">
      <t>ジョウレイ</t>
    </rPh>
    <rPh sb="7" eb="9">
      <t>セイテイ</t>
    </rPh>
    <phoneticPr fontId="2"/>
  </si>
  <si>
    <t>○</t>
    <phoneticPr fontId="2"/>
  </si>
  <si>
    <t>構成比</t>
    <rPh sb="0" eb="3">
      <t>コウセイヒ</t>
    </rPh>
    <phoneticPr fontId="2"/>
  </si>
  <si>
    <t>人</t>
    <rPh sb="0" eb="1">
      <t>ニン</t>
    </rPh>
    <phoneticPr fontId="2"/>
  </si>
  <si>
    <t>回</t>
    <rPh sb="0" eb="1">
      <t>カイ</t>
    </rPh>
    <phoneticPr fontId="2"/>
  </si>
  <si>
    <t>件</t>
    <rPh sb="0" eb="1">
      <t>ケン</t>
    </rPh>
    <phoneticPr fontId="2"/>
  </si>
  <si>
    <t>延べ日数</t>
    <rPh sb="0" eb="1">
      <t>ノ</t>
    </rPh>
    <rPh sb="2" eb="4">
      <t>ニッスウ</t>
    </rPh>
    <phoneticPr fontId="2"/>
  </si>
  <si>
    <t>○</t>
    <phoneticPr fontId="2"/>
  </si>
  <si>
    <t>学識経験者等
からの意見聴取</t>
    <rPh sb="0" eb="2">
      <t>ガクシキ</t>
    </rPh>
    <rPh sb="2" eb="4">
      <t>ケイケン</t>
    </rPh>
    <rPh sb="4" eb="5">
      <t>シャ</t>
    </rPh>
    <rPh sb="5" eb="6">
      <t>トウ</t>
    </rPh>
    <rPh sb="10" eb="12">
      <t>イケン</t>
    </rPh>
    <rPh sb="12" eb="14">
      <t>チョウシュ</t>
    </rPh>
    <phoneticPr fontId="2"/>
  </si>
  <si>
    <t>次頁へ→</t>
    <rPh sb="0" eb="2">
      <t>ジページ</t>
    </rPh>
    <phoneticPr fontId="2"/>
  </si>
  <si>
    <t>平　　均</t>
    <rPh sb="0" eb="1">
      <t>ヒラ</t>
    </rPh>
    <rPh sb="3" eb="4">
      <t>タモツ</t>
    </rPh>
    <phoneticPr fontId="2"/>
  </si>
  <si>
    <t>兵庫県町監査委員協議会</t>
    <rPh sb="0" eb="11">
      <t>カンキョウ</t>
    </rPh>
    <phoneticPr fontId="2"/>
  </si>
  <si>
    <t>町村監査委員に関する
実態調査集計表</t>
    <rPh sb="0" eb="2">
      <t>チョウソン</t>
    </rPh>
    <rPh sb="2" eb="4">
      <t>カンサ</t>
    </rPh>
    <rPh sb="4" eb="6">
      <t>イイン</t>
    </rPh>
    <rPh sb="7" eb="8">
      <t>カン</t>
    </rPh>
    <rPh sb="12" eb="14">
      <t>ジッタイ</t>
    </rPh>
    <rPh sb="14" eb="16">
      <t>チョウサ</t>
    </rPh>
    <rPh sb="16" eb="18">
      <t>シュウケイ</t>
    </rPh>
    <rPh sb="18" eb="19">
      <t>ヒョウ</t>
    </rPh>
    <phoneticPr fontId="2"/>
  </si>
  <si>
    <t>条例</t>
    <rPh sb="0" eb="1">
      <t>ジョウ</t>
    </rPh>
    <rPh sb="1" eb="2">
      <t>レイ</t>
    </rPh>
    <phoneticPr fontId="2"/>
  </si>
  <si>
    <t>住民
監査
請求</t>
    <rPh sb="3" eb="5">
      <t>カンサ</t>
    </rPh>
    <phoneticPr fontId="2"/>
  </si>
  <si>
    <t>請求内容の概略</t>
    <rPh sb="0" eb="2">
      <t>セイキュウ</t>
    </rPh>
    <rPh sb="2" eb="4">
      <t>ナイヨウ</t>
    </rPh>
    <rPh sb="5" eb="7">
      <t>ガイリャク</t>
    </rPh>
    <phoneticPr fontId="2"/>
  </si>
  <si>
    <t>結　果</t>
    <rPh sb="0" eb="1">
      <t>ムスブ</t>
    </rPh>
    <rPh sb="2" eb="3">
      <t>ハタシ</t>
    </rPh>
    <phoneticPr fontId="2"/>
  </si>
  <si>
    <t>３</t>
  </si>
  <si>
    <t>４</t>
  </si>
  <si>
    <t>６</t>
  </si>
  <si>
    <t>９</t>
  </si>
  <si>
    <t>１０</t>
  </si>
  <si>
    <t>１１</t>
  </si>
  <si>
    <t>監査委員調</t>
    <rPh sb="0" eb="2">
      <t>カンサ</t>
    </rPh>
    <rPh sb="2" eb="4">
      <t>イイン</t>
    </rPh>
    <rPh sb="4" eb="5">
      <t>シラ</t>
    </rPh>
    <phoneticPr fontId="2"/>
  </si>
  <si>
    <t>監査委員補助職員調</t>
    <rPh sb="0" eb="2">
      <t>カンサ</t>
    </rPh>
    <rPh sb="2" eb="4">
      <t>イイン</t>
    </rPh>
    <rPh sb="4" eb="6">
      <t>ホジョ</t>
    </rPh>
    <rPh sb="6" eb="8">
      <t>ショクイン</t>
    </rPh>
    <rPh sb="8" eb="9">
      <t>シラベ</t>
    </rPh>
    <phoneticPr fontId="2"/>
  </si>
  <si>
    <t>監査委員費調</t>
    <rPh sb="0" eb="2">
      <t>カンサ</t>
    </rPh>
    <rPh sb="2" eb="4">
      <t>イイン</t>
    </rPh>
    <rPh sb="4" eb="5">
      <t>ヒ</t>
    </rPh>
    <rPh sb="5" eb="6">
      <t>シラベ</t>
    </rPh>
    <phoneticPr fontId="2"/>
  </si>
  <si>
    <t>監査委員報酬・費用弁償調</t>
    <rPh sb="0" eb="2">
      <t>カンサ</t>
    </rPh>
    <rPh sb="2" eb="4">
      <t>イイン</t>
    </rPh>
    <rPh sb="4" eb="6">
      <t>ホウシュウ</t>
    </rPh>
    <rPh sb="7" eb="9">
      <t>ヒヨウ</t>
    </rPh>
    <rPh sb="9" eb="11">
      <t>ベンショウ</t>
    </rPh>
    <rPh sb="11" eb="12">
      <t>シラベ</t>
    </rPh>
    <phoneticPr fontId="2"/>
  </si>
  <si>
    <t>監査所要日数調</t>
    <rPh sb="0" eb="2">
      <t>カンサ</t>
    </rPh>
    <rPh sb="2" eb="4">
      <t>ショヨウ</t>
    </rPh>
    <rPh sb="4" eb="6">
      <t>ニッスウ</t>
    </rPh>
    <rPh sb="6" eb="7">
      <t>シラベ</t>
    </rPh>
    <phoneticPr fontId="2"/>
  </si>
  <si>
    <t>監査委員活動日数調</t>
    <rPh sb="0" eb="2">
      <t>カンサ</t>
    </rPh>
    <rPh sb="2" eb="4">
      <t>イイン</t>
    </rPh>
    <rPh sb="4" eb="6">
      <t>カツドウ</t>
    </rPh>
    <rPh sb="6" eb="8">
      <t>ニッスウ</t>
    </rPh>
    <rPh sb="8" eb="9">
      <t>シラベ</t>
    </rPh>
    <phoneticPr fontId="2"/>
  </si>
  <si>
    <t>議選監査委員の人選方法</t>
    <rPh sb="0" eb="1">
      <t>ギ</t>
    </rPh>
    <rPh sb="1" eb="2">
      <t>セン</t>
    </rPh>
    <rPh sb="2" eb="4">
      <t>カンサ</t>
    </rPh>
    <rPh sb="4" eb="6">
      <t>イイン</t>
    </rPh>
    <rPh sb="7" eb="9">
      <t>ジンセン</t>
    </rPh>
    <rPh sb="9" eb="11">
      <t>ホウホウ</t>
    </rPh>
    <phoneticPr fontId="2"/>
  </si>
  <si>
    <t>外部監査に関する調</t>
    <rPh sb="0" eb="2">
      <t>ガイブ</t>
    </rPh>
    <rPh sb="2" eb="4">
      <t>カンサ</t>
    </rPh>
    <rPh sb="5" eb="6">
      <t>カン</t>
    </rPh>
    <rPh sb="8" eb="9">
      <t>シラベ</t>
    </rPh>
    <phoneticPr fontId="2"/>
  </si>
  <si>
    <t>監査請求事例・住民訴訟判例に関する調　　………………………………</t>
    <rPh sb="0" eb="2">
      <t>カンサ</t>
    </rPh>
    <rPh sb="2" eb="4">
      <t>セイキュウ</t>
    </rPh>
    <rPh sb="4" eb="6">
      <t>ジレイ</t>
    </rPh>
    <rPh sb="7" eb="9">
      <t>ジュウミン</t>
    </rPh>
    <rPh sb="9" eb="11">
      <t>ソショウ</t>
    </rPh>
    <rPh sb="11" eb="13">
      <t>ハンレイ</t>
    </rPh>
    <rPh sb="14" eb="15">
      <t>カン</t>
    </rPh>
    <rPh sb="17" eb="18">
      <t>シラベ</t>
    </rPh>
    <phoneticPr fontId="2"/>
  </si>
  <si>
    <t>議会・住民に対する監査結果の報告方法調　　………………………………</t>
    <rPh sb="0" eb="2">
      <t>ギカイ</t>
    </rPh>
    <rPh sb="3" eb="5">
      <t>ジュウミン</t>
    </rPh>
    <rPh sb="6" eb="7">
      <t>タイ</t>
    </rPh>
    <rPh sb="9" eb="11">
      <t>カンサ</t>
    </rPh>
    <rPh sb="11" eb="13">
      <t>ケッカ</t>
    </rPh>
    <rPh sb="14" eb="16">
      <t>ホウコク</t>
    </rPh>
    <rPh sb="16" eb="18">
      <t>ホウホウ</t>
    </rPh>
    <rPh sb="18" eb="19">
      <t>シラベ</t>
    </rPh>
    <phoneticPr fontId="2"/>
  </si>
  <si>
    <t>目　　　　　次</t>
    <rPh sb="0" eb="1">
      <t>メ</t>
    </rPh>
    <rPh sb="6" eb="7">
      <t>ツギ</t>
    </rPh>
    <phoneticPr fontId="2"/>
  </si>
  <si>
    <t>住民訴訟判例の概略</t>
    <rPh sb="0" eb="2">
      <t>ジュウミン</t>
    </rPh>
    <rPh sb="2" eb="4">
      <t>ソショウ</t>
    </rPh>
    <rPh sb="4" eb="6">
      <t>ハンレイ</t>
    </rPh>
    <rPh sb="7" eb="9">
      <t>ガイリャク</t>
    </rPh>
    <phoneticPr fontId="2"/>
  </si>
  <si>
    <t>………………………………………</t>
    <phoneticPr fontId="2"/>
  </si>
  <si>
    <t>１１</t>
    <phoneticPr fontId="2"/>
  </si>
  <si>
    <t>………………………………………</t>
    <phoneticPr fontId="2"/>
  </si>
  <si>
    <t>１２</t>
    <phoneticPr fontId="2"/>
  </si>
  <si>
    <t>………………………………………</t>
    <phoneticPr fontId="2"/>
  </si>
  <si>
    <t>１３</t>
    <phoneticPr fontId="2"/>
  </si>
  <si>
    <t>１</t>
    <phoneticPr fontId="2"/>
  </si>
  <si>
    <t>財政
健全
化法</t>
    <rPh sb="0" eb="2">
      <t>ザイセイ</t>
    </rPh>
    <rPh sb="3" eb="5">
      <t>ケンゼン</t>
    </rPh>
    <rPh sb="6" eb="7">
      <t>カ</t>
    </rPh>
    <rPh sb="7" eb="8">
      <t>ホウ</t>
    </rPh>
    <phoneticPr fontId="2"/>
  </si>
  <si>
    <t>30歳未満</t>
    <phoneticPr fontId="2"/>
  </si>
  <si>
    <t>30～39歳</t>
    <phoneticPr fontId="2"/>
  </si>
  <si>
    <t>40～49歳</t>
    <phoneticPr fontId="2"/>
  </si>
  <si>
    <t>50～59歳</t>
    <phoneticPr fontId="2"/>
  </si>
  <si>
    <t>60～69歳</t>
    <phoneticPr fontId="2"/>
  </si>
  <si>
    <t>70～79歳</t>
    <phoneticPr fontId="2"/>
  </si>
  <si>
    <t>80歳以上</t>
    <phoneticPr fontId="2"/>
  </si>
  <si>
    <t>1年未満</t>
    <phoneticPr fontId="2"/>
  </si>
  <si>
    <t>その他
町村職員</t>
    <phoneticPr fontId="2"/>
  </si>
  <si>
    <t>町　名</t>
    <phoneticPr fontId="2"/>
  </si>
  <si>
    <t>町　　名</t>
    <phoneticPr fontId="2"/>
  </si>
  <si>
    <t>年　額</t>
    <phoneticPr fontId="2"/>
  </si>
  <si>
    <t>月　額</t>
    <phoneticPr fontId="2"/>
  </si>
  <si>
    <t>日　額</t>
    <phoneticPr fontId="2"/>
  </si>
  <si>
    <t>決算
審査</t>
    <phoneticPr fontId="2"/>
  </si>
  <si>
    <t>指定
金融
機関</t>
    <phoneticPr fontId="2"/>
  </si>
  <si>
    <t>基金
運用
状況</t>
    <phoneticPr fontId="2"/>
  </si>
  <si>
    <t>職員の
賠償
責任</t>
    <phoneticPr fontId="2"/>
  </si>
  <si>
    <t>請願措置</t>
    <phoneticPr fontId="2"/>
  </si>
  <si>
    <t>日</t>
    <phoneticPr fontId="2"/>
  </si>
  <si>
    <t>回</t>
    <phoneticPr fontId="2"/>
  </si>
  <si>
    <t>件</t>
    <phoneticPr fontId="2"/>
  </si>
  <si>
    <t>公共団体等
会合出席</t>
    <phoneticPr fontId="2"/>
  </si>
  <si>
    <t>そ　の　他</t>
    <phoneticPr fontId="2"/>
  </si>
  <si>
    <t>工事監査等の外部委託</t>
    <phoneticPr fontId="2"/>
  </si>
  <si>
    <t>町広報</t>
    <phoneticPr fontId="2"/>
  </si>
  <si>
    <t>長と
議会で
相談</t>
    <phoneticPr fontId="2"/>
  </si>
  <si>
    <t>長限りで決めた</t>
    <phoneticPr fontId="2"/>
  </si>
  <si>
    <t>文書
のみ</t>
    <phoneticPr fontId="2"/>
  </si>
  <si>
    <t>職 　員
給与費</t>
    <rPh sb="0" eb="1">
      <t>ショク</t>
    </rPh>
    <rPh sb="3" eb="4">
      <t>イン</t>
    </rPh>
    <rPh sb="5" eb="7">
      <t>キュウヨ</t>
    </rPh>
    <rPh sb="7" eb="8">
      <t>ヒ</t>
    </rPh>
    <phoneticPr fontId="2"/>
  </si>
  <si>
    <t>備　 品
購入費</t>
    <rPh sb="0" eb="1">
      <t>ソナエ</t>
    </rPh>
    <rPh sb="3" eb="4">
      <t>ヒン</t>
    </rPh>
    <rPh sb="5" eb="8">
      <t>コウニュウヒ</t>
    </rPh>
    <phoneticPr fontId="2"/>
  </si>
  <si>
    <t>共同設置
機　関</t>
    <phoneticPr fontId="2"/>
  </si>
  <si>
    <t>監査所要
日　数</t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</si>
  <si>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</si>
  <si>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</si>
  <si>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在　職
期　間</t>
    <rPh sb="0" eb="1">
      <t>ザイ</t>
    </rPh>
    <rPh sb="2" eb="3">
      <t>ショク</t>
    </rPh>
    <rPh sb="4" eb="5">
      <t>キ</t>
    </rPh>
    <rPh sb="6" eb="7">
      <t>アイダ</t>
    </rPh>
    <phoneticPr fontId="2"/>
  </si>
  <si>
    <t>負担金
補助金
交付金</t>
    <rPh sb="0" eb="3">
      <t>フタンキン</t>
    </rPh>
    <rPh sb="4" eb="5">
      <t>ホ</t>
    </rPh>
    <rPh sb="5" eb="6">
      <t>スケ</t>
    </rPh>
    <rPh sb="6" eb="7">
      <t>キン</t>
    </rPh>
    <rPh sb="8" eb="11">
      <t>コウフキン</t>
    </rPh>
    <phoneticPr fontId="2"/>
  </si>
  <si>
    <t>視　察 
研修会</t>
    <phoneticPr fontId="2"/>
  </si>
  <si>
    <t>１１　外部監査に関する調</t>
    <rPh sb="3" eb="5">
      <t>ガイブ</t>
    </rPh>
    <rPh sb="5" eb="7">
      <t>カンサ</t>
    </rPh>
    <rPh sb="8" eb="9">
      <t>カン</t>
    </rPh>
    <rPh sb="11" eb="12">
      <t>シラ</t>
    </rPh>
    <phoneticPr fontId="2"/>
  </si>
  <si>
    <t>９　議選監査委員の人選方法</t>
    <phoneticPr fontId="2"/>
  </si>
  <si>
    <t>円</t>
    <rPh sb="0" eb="1">
      <t>エン</t>
    </rPh>
    <phoneticPr fontId="2"/>
  </si>
  <si>
    <t>該当町数</t>
    <rPh sb="0" eb="2">
      <t>ガイトウ</t>
    </rPh>
    <rPh sb="2" eb="3">
      <t>チョウ</t>
    </rPh>
    <rPh sb="3" eb="4">
      <t>スウ</t>
    </rPh>
    <phoneticPr fontId="2"/>
  </si>
  <si>
    <t>合　　計</t>
    <rPh sb="0" eb="1">
      <t>アイ</t>
    </rPh>
    <rPh sb="3" eb="4">
      <t>ケイ</t>
    </rPh>
    <phoneticPr fontId="2"/>
  </si>
  <si>
    <t>平　　均</t>
    <rPh sb="0" eb="1">
      <t>ヘイ</t>
    </rPh>
    <rPh sb="3" eb="4">
      <t>ヒトシ</t>
    </rPh>
    <phoneticPr fontId="2"/>
  </si>
  <si>
    <t>最　　長</t>
    <rPh sb="0" eb="1">
      <t>サイ</t>
    </rPh>
    <rPh sb="3" eb="4">
      <t>チョウ</t>
    </rPh>
    <phoneticPr fontId="2"/>
  </si>
  <si>
    <t>最　　短</t>
    <rPh sb="0" eb="1">
      <t>サイ</t>
    </rPh>
    <rPh sb="3" eb="4">
      <t>タン</t>
    </rPh>
    <phoneticPr fontId="2"/>
  </si>
  <si>
    <t>契約の相手方</t>
    <rPh sb="0" eb="2">
      <t>ケイヤク</t>
    </rPh>
    <rPh sb="3" eb="5">
      <t>アイテ</t>
    </rPh>
    <rPh sb="5" eb="6">
      <t>カタ</t>
    </rPh>
    <phoneticPr fontId="2"/>
  </si>
  <si>
    <t>契約金額</t>
    <rPh sb="0" eb="2">
      <t>ケイヤク</t>
    </rPh>
    <rPh sb="2" eb="4">
      <t>キンガク</t>
    </rPh>
    <phoneticPr fontId="2"/>
  </si>
  <si>
    <t>監査対象事項</t>
    <rPh sb="0" eb="2">
      <t>カンサ</t>
    </rPh>
    <rPh sb="2" eb="4">
      <t>タイショウ</t>
    </rPh>
    <rPh sb="4" eb="6">
      <t>ジコウ</t>
    </rPh>
    <phoneticPr fontId="2"/>
  </si>
  <si>
    <t>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phoneticPr fontId="2"/>
  </si>
  <si>
    <t>平均在職期間</t>
    <rPh sb="0" eb="2">
      <t>ヘイキン</t>
    </rPh>
    <rPh sb="2" eb="4">
      <t>ザイショク</t>
    </rPh>
    <rPh sb="4" eb="6">
      <t>キカン</t>
    </rPh>
    <phoneticPr fontId="2"/>
  </si>
  <si>
    <t>外部監査実績　（包括外部監査）</t>
    <rPh sb="0" eb="2">
      <t>ガイブ</t>
    </rPh>
    <rPh sb="2" eb="4">
      <t>カンサ</t>
    </rPh>
    <rPh sb="4" eb="6">
      <t>ジッセキ</t>
    </rPh>
    <rPh sb="8" eb="10">
      <t>ホウカツ</t>
    </rPh>
    <rPh sb="10" eb="12">
      <t>ガイブ</t>
    </rPh>
    <rPh sb="12" eb="14">
      <t>カンサ</t>
    </rPh>
    <phoneticPr fontId="2"/>
  </si>
  <si>
    <t>外部監査実績　（個別外部監査）</t>
    <rPh sb="0" eb="2">
      <t>ガイブ</t>
    </rPh>
    <rPh sb="2" eb="4">
      <t>カンサ</t>
    </rPh>
    <rPh sb="4" eb="6">
      <t>ジッセキ</t>
    </rPh>
    <rPh sb="8" eb="10">
      <t>コベツ</t>
    </rPh>
    <rPh sb="10" eb="12">
      <t>ガイブ</t>
    </rPh>
    <rPh sb="12" eb="14">
      <t>カンサ</t>
    </rPh>
    <phoneticPr fontId="2"/>
  </si>
  <si>
    <t>監査所要日数</t>
    <phoneticPr fontId="2"/>
  </si>
  <si>
    <t>合　　　　　計</t>
    <rPh sb="0" eb="1">
      <t>アイ</t>
    </rPh>
    <rPh sb="6" eb="7">
      <t>ケイ</t>
    </rPh>
    <phoneticPr fontId="2"/>
  </si>
  <si>
    <t>庶務処理等登庁日数</t>
    <phoneticPr fontId="2"/>
  </si>
  <si>
    <t>農林業</t>
    <phoneticPr fontId="2"/>
  </si>
  <si>
    <t>副局長</t>
    <rPh sb="0" eb="1">
      <t>フク</t>
    </rPh>
    <rPh sb="1" eb="3">
      <t>キョクチョウ</t>
    </rPh>
    <phoneticPr fontId="2"/>
  </si>
  <si>
    <t>監査手続に関する調</t>
    <rPh sb="0" eb="2">
      <t>カンサ</t>
    </rPh>
    <rPh sb="2" eb="4">
      <t>テツヅ</t>
    </rPh>
    <rPh sb="5" eb="6">
      <t>カン</t>
    </rPh>
    <rPh sb="8" eb="9">
      <t>シラベ</t>
    </rPh>
    <phoneticPr fontId="2"/>
  </si>
  <si>
    <t>○</t>
    <phoneticPr fontId="2"/>
  </si>
  <si>
    <t>最多・最長</t>
    <rPh sb="0" eb="1">
      <t>サイ</t>
    </rPh>
    <rPh sb="1" eb="2">
      <t>タ</t>
    </rPh>
    <rPh sb="3" eb="4">
      <t>サイ</t>
    </rPh>
    <rPh sb="4" eb="5">
      <t>チョウ</t>
    </rPh>
    <phoneticPr fontId="2"/>
  </si>
  <si>
    <t>最少・最短</t>
    <rPh sb="0" eb="1">
      <t>サイ</t>
    </rPh>
    <rPh sb="1" eb="2">
      <t>ショウ</t>
    </rPh>
    <rPh sb="3" eb="4">
      <t>サイ</t>
    </rPh>
    <rPh sb="4" eb="5">
      <t>タン</t>
    </rPh>
    <phoneticPr fontId="2"/>
  </si>
  <si>
    <t>○</t>
    <phoneticPr fontId="2"/>
  </si>
  <si>
    <t>最低額</t>
    <rPh sb="0" eb="3">
      <t>サイテイガク</t>
    </rPh>
    <phoneticPr fontId="2"/>
  </si>
  <si>
    <t>具体名</t>
    <rPh sb="0" eb="2">
      <t>グタイ</t>
    </rPh>
    <rPh sb="2" eb="3">
      <t>メイ</t>
    </rPh>
    <phoneticPr fontId="2"/>
  </si>
  <si>
    <t>無</t>
    <rPh sb="0" eb="1">
      <t>ナシ</t>
    </rPh>
    <phoneticPr fontId="2"/>
  </si>
  <si>
    <t>○</t>
    <phoneticPr fontId="2"/>
  </si>
  <si>
    <t>ﾎｰﾑﾍﾟｰｼﾞ</t>
    <phoneticPr fontId="2"/>
  </si>
  <si>
    <t>○</t>
    <phoneticPr fontId="2"/>
  </si>
  <si>
    <t>係　長</t>
    <rPh sb="0" eb="1">
      <t>カカリ</t>
    </rPh>
    <rPh sb="2" eb="3">
      <t>チョウ</t>
    </rPh>
    <phoneticPr fontId="2"/>
  </si>
  <si>
    <t>事務局の共同設置に関する調</t>
    <rPh sb="0" eb="3">
      <t>ジムキョク</t>
    </rPh>
    <rPh sb="4" eb="6">
      <t>キョウドウ</t>
    </rPh>
    <rPh sb="6" eb="8">
      <t>セッチ</t>
    </rPh>
    <rPh sb="9" eb="10">
      <t>カン</t>
    </rPh>
    <rPh sb="12" eb="13">
      <t>シラ</t>
    </rPh>
    <phoneticPr fontId="2"/>
  </si>
  <si>
    <t>税理士</t>
    <phoneticPr fontId="2"/>
  </si>
  <si>
    <t>○</t>
    <phoneticPr fontId="2"/>
  </si>
  <si>
    <t>次　長</t>
    <rPh sb="0" eb="1">
      <t>ツギ</t>
    </rPh>
    <rPh sb="2" eb="3">
      <t>チョウ</t>
    </rPh>
    <phoneticPr fontId="2"/>
  </si>
  <si>
    <t>２—１</t>
    <phoneticPr fontId="2"/>
  </si>
  <si>
    <t>２—２</t>
  </si>
  <si>
    <t>７</t>
    <phoneticPr fontId="2"/>
  </si>
  <si>
    <t>３　監査委員費調　</t>
    <rPh sb="2" eb="4">
      <t>カンサ</t>
    </rPh>
    <rPh sb="4" eb="6">
      <t>イイン</t>
    </rPh>
    <rPh sb="6" eb="7">
      <t>ヒ</t>
    </rPh>
    <phoneticPr fontId="2"/>
  </si>
  <si>
    <t>４　監査委員報酬・費用弁償調　</t>
    <phoneticPr fontId="2"/>
  </si>
  <si>
    <t>５　　監査所要日数調　</t>
    <phoneticPr fontId="2"/>
  </si>
  <si>
    <t>６　監査委員活動日数調　</t>
    <rPh sb="4" eb="6">
      <t>イイン</t>
    </rPh>
    <rPh sb="6" eb="8">
      <t>カツドウ</t>
    </rPh>
    <phoneticPr fontId="2"/>
  </si>
  <si>
    <t>市川町</t>
    <phoneticPr fontId="2"/>
  </si>
  <si>
    <t>播磨町</t>
    <phoneticPr fontId="2"/>
  </si>
  <si>
    <t>主　査</t>
    <rPh sb="0" eb="1">
      <t>オモ</t>
    </rPh>
    <rPh sb="2" eb="3">
      <t>サ</t>
    </rPh>
    <phoneticPr fontId="2"/>
  </si>
  <si>
    <t>無職</t>
    <phoneticPr fontId="2"/>
  </si>
  <si>
    <t>平均人数</t>
    <rPh sb="0" eb="2">
      <t>ヘイキン</t>
    </rPh>
    <rPh sb="2" eb="4">
      <t>ニンズウ</t>
    </rPh>
    <phoneticPr fontId="2"/>
  </si>
  <si>
    <t>議会に
一任</t>
    <phoneticPr fontId="2"/>
  </si>
  <si>
    <t>国税局職員</t>
    <rPh sb="0" eb="3">
      <t>コクゼイキョク</t>
    </rPh>
    <rPh sb="3" eb="5">
      <t>ショクイン</t>
    </rPh>
    <phoneticPr fontId="2"/>
  </si>
  <si>
    <t>神河町</t>
    <phoneticPr fontId="2"/>
  </si>
  <si>
    <t>町村長、
副町村長</t>
    <rPh sb="0" eb="2">
      <t>チョウソン</t>
    </rPh>
    <rPh sb="2" eb="3">
      <t>チョウ</t>
    </rPh>
    <rPh sb="5" eb="6">
      <t>フク</t>
    </rPh>
    <rPh sb="6" eb="7">
      <t>マチ</t>
    </rPh>
    <rPh sb="7" eb="9">
      <t>ソンチョウ</t>
    </rPh>
    <phoneticPr fontId="2"/>
  </si>
  <si>
    <t>太　子　町</t>
    <phoneticPr fontId="2"/>
  </si>
  <si>
    <t>処務規程</t>
    <rPh sb="0" eb="2">
      <t>ショム</t>
    </rPh>
    <phoneticPr fontId="2"/>
  </si>
  <si>
    <t>識見2名以上の条例</t>
    <rPh sb="0" eb="2">
      <t>シキケン</t>
    </rPh>
    <rPh sb="3" eb="6">
      <t>メイイジョウ</t>
    </rPh>
    <rPh sb="7" eb="9">
      <t>ジョウレイ</t>
    </rPh>
    <phoneticPr fontId="2"/>
  </si>
  <si>
    <t>議選を選任しない条例</t>
    <rPh sb="0" eb="1">
      <t>ギ</t>
    </rPh>
    <rPh sb="1" eb="2">
      <t>セン</t>
    </rPh>
    <rPh sb="3" eb="5">
      <t>センニン</t>
    </rPh>
    <rPh sb="8" eb="10">
      <t>ジョウレイ</t>
    </rPh>
    <phoneticPr fontId="2"/>
  </si>
  <si>
    <t>議　選</t>
    <phoneticPr fontId="2"/>
  </si>
  <si>
    <t>多可町</t>
    <phoneticPr fontId="2"/>
  </si>
  <si>
    <t>稲美町</t>
    <phoneticPr fontId="2"/>
  </si>
  <si>
    <t>福崎町</t>
    <phoneticPr fontId="2"/>
  </si>
  <si>
    <t>太子町</t>
    <phoneticPr fontId="2"/>
  </si>
  <si>
    <t>上郡町</t>
    <phoneticPr fontId="2"/>
  </si>
  <si>
    <t>佐用町</t>
    <phoneticPr fontId="2"/>
  </si>
  <si>
    <t>香美町</t>
    <phoneticPr fontId="2"/>
  </si>
  <si>
    <t>新温泉町</t>
    <phoneticPr fontId="2"/>
  </si>
  <si>
    <t>１２　監査専門委員に関する調</t>
    <rPh sb="3" eb="5">
      <t>カンサ</t>
    </rPh>
    <rPh sb="5" eb="7">
      <t>センモン</t>
    </rPh>
    <rPh sb="7" eb="9">
      <t>イイン</t>
    </rPh>
    <rPh sb="10" eb="11">
      <t>カン</t>
    </rPh>
    <rPh sb="13" eb="14">
      <t>シラ</t>
    </rPh>
    <phoneticPr fontId="2"/>
  </si>
  <si>
    <t>監査専門委員に関する調</t>
    <rPh sb="0" eb="2">
      <t>カンサ</t>
    </rPh>
    <rPh sb="2" eb="4">
      <t>センモン</t>
    </rPh>
    <rPh sb="4" eb="6">
      <t>イイン</t>
    </rPh>
    <rPh sb="7" eb="8">
      <t>カン</t>
    </rPh>
    <rPh sb="10" eb="11">
      <t>シラ</t>
    </rPh>
    <phoneticPr fontId="2"/>
  </si>
  <si>
    <t>○</t>
    <phoneticPr fontId="2"/>
  </si>
  <si>
    <t>　</t>
    <phoneticPr fontId="2"/>
  </si>
  <si>
    <t>主　事</t>
    <rPh sb="0" eb="1">
      <t>オモ</t>
    </rPh>
    <rPh sb="2" eb="3">
      <t>コト</t>
    </rPh>
    <phoneticPr fontId="2"/>
  </si>
  <si>
    <t>播磨町</t>
    <phoneticPr fontId="2"/>
  </si>
  <si>
    <t>内部統制に関する調</t>
    <rPh sb="0" eb="2">
      <t>ナイブ</t>
    </rPh>
    <rPh sb="2" eb="4">
      <t>トウセイ</t>
    </rPh>
    <rPh sb="5" eb="6">
      <t>カン</t>
    </rPh>
    <rPh sb="8" eb="9">
      <t>シラ</t>
    </rPh>
    <phoneticPr fontId="2"/>
  </si>
  <si>
    <t>令和２年度
監査計画</t>
    <rPh sb="0" eb="2">
      <t>レイワ</t>
    </rPh>
    <rPh sb="3" eb="5">
      <t>ネンド</t>
    </rPh>
    <rPh sb="4" eb="5">
      <t>ド</t>
    </rPh>
    <phoneticPr fontId="2"/>
  </si>
  <si>
    <t>通算在職年数</t>
    <rPh sb="4" eb="6">
      <t>ネンスウ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</si>
  <si>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</si>
  <si>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</si>
  <si>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財政的援助団体等監査</t>
    <rPh sb="0" eb="3">
      <t>ザイセイテキ</t>
    </rPh>
    <rPh sb="3" eb="5">
      <t>エンジョ</t>
    </rPh>
    <phoneticPr fontId="2"/>
  </si>
  <si>
    <t>議　　会　　へ　　の　　報　　告</t>
    <phoneticPr fontId="2"/>
  </si>
  <si>
    <t>定期監査</t>
    <rPh sb="0" eb="2">
      <t>テイキ</t>
    </rPh>
    <rPh sb="2" eb="4">
      <t>カンサ</t>
    </rPh>
    <phoneticPr fontId="2"/>
  </si>
  <si>
    <t>例月出納検査</t>
    <rPh sb="0" eb="2">
      <t>レイゲツ</t>
    </rPh>
    <rPh sb="2" eb="4">
      <t>スイトウ</t>
    </rPh>
    <rPh sb="4" eb="6">
      <t>ケンサ</t>
    </rPh>
    <phoneticPr fontId="2"/>
  </si>
  <si>
    <t>決算審査</t>
    <rPh sb="0" eb="2">
      <t>ケッサン</t>
    </rPh>
    <rPh sb="2" eb="4">
      <t>シンサ</t>
    </rPh>
    <phoneticPr fontId="2"/>
  </si>
  <si>
    <t>○</t>
    <phoneticPr fontId="2"/>
  </si>
  <si>
    <t>１３　内部統制に関する調</t>
    <rPh sb="3" eb="5">
      <t>ナイブ</t>
    </rPh>
    <rPh sb="5" eb="7">
      <t>トウセイ</t>
    </rPh>
    <rPh sb="8" eb="9">
      <t>カン</t>
    </rPh>
    <rPh sb="11" eb="12">
      <t>シラ</t>
    </rPh>
    <phoneticPr fontId="2"/>
  </si>
  <si>
    <t>町外(県内）</t>
    <rPh sb="3" eb="5">
      <t>ケンナイ</t>
    </rPh>
    <phoneticPr fontId="2"/>
  </si>
  <si>
    <t>町外(県外）</t>
    <rPh sb="3" eb="5">
      <t>ケンガイ</t>
    </rPh>
    <phoneticPr fontId="2"/>
  </si>
  <si>
    <t>町内</t>
    <phoneticPr fontId="2"/>
  </si>
  <si>
    <t>住民への報告</t>
    <phoneticPr fontId="2"/>
  </si>
  <si>
    <t>○</t>
    <phoneticPr fontId="2"/>
  </si>
  <si>
    <t>代表</t>
    <rPh sb="0" eb="2">
      <t>ダイヒョウ</t>
    </rPh>
    <phoneticPr fontId="2"/>
  </si>
  <si>
    <t>代表</t>
    <phoneticPr fontId="2"/>
  </si>
  <si>
    <t>代表</t>
    <phoneticPr fontId="2"/>
  </si>
  <si>
    <t>代表</t>
    <phoneticPr fontId="2"/>
  </si>
  <si>
    <t>代表</t>
    <phoneticPr fontId="2"/>
  </si>
  <si>
    <t>神河町</t>
    <rPh sb="0" eb="3">
      <t>カミカワチョウ</t>
    </rPh>
    <phoneticPr fontId="2"/>
  </si>
  <si>
    <t>無</t>
    <rPh sb="0" eb="1">
      <t>ナシ</t>
    </rPh>
    <phoneticPr fontId="2"/>
  </si>
  <si>
    <t>７—１</t>
    <phoneticPr fontId="2"/>
  </si>
  <si>
    <t>内容</t>
    <rPh sb="0" eb="2">
      <t>ナイヨウ</t>
    </rPh>
    <phoneticPr fontId="2"/>
  </si>
  <si>
    <t>①常時</t>
    <rPh sb="1" eb="3">
      <t>ジョウジ</t>
    </rPh>
    <phoneticPr fontId="2"/>
  </si>
  <si>
    <t>②臨時</t>
    <rPh sb="1" eb="3">
      <t>リンジ</t>
    </rPh>
    <phoneticPr fontId="2"/>
  </si>
  <si>
    <t>法第150条第2項の方針に</t>
    <rPh sb="0" eb="1">
      <t>ホウ</t>
    </rPh>
    <rPh sb="1" eb="2">
      <t>ダイ</t>
    </rPh>
    <rPh sb="5" eb="6">
      <t>ジョウ</t>
    </rPh>
    <rPh sb="6" eb="7">
      <t>ダイ</t>
    </rPh>
    <rPh sb="8" eb="9">
      <t>コウ</t>
    </rPh>
    <rPh sb="10" eb="12">
      <t>ホウシン</t>
    </rPh>
    <phoneticPr fontId="2"/>
  </si>
  <si>
    <t>①基づく</t>
    <rPh sb="1" eb="2">
      <t>モト</t>
    </rPh>
    <phoneticPr fontId="2"/>
  </si>
  <si>
    <t>②基づかない</t>
    <rPh sb="1" eb="2">
      <t>モト</t>
    </rPh>
    <phoneticPr fontId="2"/>
  </si>
  <si>
    <t>市職員</t>
    <rPh sb="1" eb="3">
      <t>ショクイン</t>
    </rPh>
    <phoneticPr fontId="2"/>
  </si>
  <si>
    <t>○</t>
    <phoneticPr fontId="2"/>
  </si>
  <si>
    <t>会計年度任用職員</t>
    <rPh sb="0" eb="2">
      <t>カイケイ</t>
    </rPh>
    <rPh sb="2" eb="4">
      <t>ネンド</t>
    </rPh>
    <rPh sb="4" eb="6">
      <t>ニンヨウ</t>
    </rPh>
    <rPh sb="6" eb="8">
      <t>ショクイン</t>
    </rPh>
    <phoneticPr fontId="2"/>
  </si>
  <si>
    <t>１　監査委員調 ③</t>
    <phoneticPr fontId="2"/>
  </si>
  <si>
    <t>１　監査委員調 ①</t>
    <phoneticPr fontId="2"/>
  </si>
  <si>
    <t>１　監査委員調 ②</t>
    <phoneticPr fontId="2"/>
  </si>
  <si>
    <t>１８</t>
    <phoneticPr fontId="2"/>
  </si>
  <si>
    <t>１７</t>
    <phoneticPr fontId="2"/>
  </si>
  <si>
    <t>１６</t>
    <phoneticPr fontId="2"/>
  </si>
  <si>
    <t>１５</t>
    <phoneticPr fontId="2"/>
  </si>
  <si>
    <t>１４</t>
    <phoneticPr fontId="2"/>
  </si>
  <si>
    <t>６</t>
    <phoneticPr fontId="2"/>
  </si>
  <si>
    <t>５</t>
    <phoneticPr fontId="2"/>
  </si>
  <si>
    <t>１０　監査手続に関する調</t>
    <rPh sb="3" eb="5">
      <t>カンサ</t>
    </rPh>
    <rPh sb="5" eb="7">
      <t>テツヅ</t>
    </rPh>
    <rPh sb="8" eb="9">
      <t>カン</t>
    </rPh>
    <phoneticPr fontId="2"/>
  </si>
  <si>
    <t>○　監査請求事例に関する調</t>
    <rPh sb="2" eb="4">
      <t>カンサ</t>
    </rPh>
    <rPh sb="4" eb="6">
      <t>セイキュウ</t>
    </rPh>
    <rPh sb="6" eb="8">
      <t>ジレイ</t>
    </rPh>
    <rPh sb="9" eb="10">
      <t>カン</t>
    </rPh>
    <rPh sb="12" eb="13">
      <t>シラ</t>
    </rPh>
    <phoneticPr fontId="2"/>
  </si>
  <si>
    <t>○　住民訴訟判例に関する調</t>
    <rPh sb="2" eb="4">
      <t>ジュウミン</t>
    </rPh>
    <rPh sb="4" eb="6">
      <t>ソショウ</t>
    </rPh>
    <rPh sb="6" eb="8">
      <t>ハンレイ</t>
    </rPh>
    <rPh sb="9" eb="10">
      <t>カン</t>
    </rPh>
    <rPh sb="12" eb="13">
      <t>シラ</t>
    </rPh>
    <phoneticPr fontId="2"/>
  </si>
  <si>
    <t>期間</t>
    <rPh sb="0" eb="2">
      <t>キカン</t>
    </rPh>
    <phoneticPr fontId="2"/>
  </si>
  <si>
    <t>期間</t>
    <rPh sb="0" eb="1">
      <t>キ</t>
    </rPh>
    <rPh sb="1" eb="2">
      <t>アイダ</t>
    </rPh>
    <phoneticPr fontId="2"/>
  </si>
  <si>
    <t>生年月日</t>
    <rPh sb="0" eb="2">
      <t>セイネン</t>
    </rPh>
    <rPh sb="2" eb="4">
      <t>ガッピ</t>
    </rPh>
    <phoneticPr fontId="2"/>
  </si>
  <si>
    <t>組合等名</t>
  </si>
  <si>
    <t>その都度</t>
    <rPh sb="2" eb="4">
      <t>ツド</t>
    </rPh>
    <phoneticPr fontId="2"/>
  </si>
  <si>
    <t>監査委員の
意見聴取</t>
    <rPh sb="0" eb="4">
      <t>カンサイイン</t>
    </rPh>
    <rPh sb="6" eb="8">
      <t>イケン</t>
    </rPh>
    <rPh sb="8" eb="10">
      <t>チョウシュ</t>
    </rPh>
    <phoneticPr fontId="2"/>
  </si>
  <si>
    <t>監査指摘事項の履行確保のための措置に関する調　…………………</t>
    <phoneticPr fontId="2"/>
  </si>
  <si>
    <t>１４</t>
    <phoneticPr fontId="2"/>
  </si>
  <si>
    <t>１５</t>
    <phoneticPr fontId="2"/>
  </si>
  <si>
    <t>議会による権利放棄に関する調</t>
    <rPh sb="0" eb="2">
      <t>ギカイ</t>
    </rPh>
    <rPh sb="5" eb="7">
      <t>ケンリ</t>
    </rPh>
    <rPh sb="7" eb="9">
      <t>ホウキ</t>
    </rPh>
    <rPh sb="10" eb="11">
      <t>カン</t>
    </rPh>
    <rPh sb="13" eb="14">
      <t>チョウ</t>
    </rPh>
    <phoneticPr fontId="2"/>
  </si>
  <si>
    <t>免責条例の制定・改廃に関する調</t>
    <rPh sb="0" eb="2">
      <t>メンセキ</t>
    </rPh>
    <rPh sb="2" eb="4">
      <t>ジョウレイ</t>
    </rPh>
    <rPh sb="5" eb="7">
      <t>セイテイ</t>
    </rPh>
    <rPh sb="8" eb="10">
      <t>カイハイ</t>
    </rPh>
    <rPh sb="11" eb="12">
      <t>カン</t>
    </rPh>
    <rPh sb="14" eb="15">
      <t>チョウ</t>
    </rPh>
    <phoneticPr fontId="2"/>
  </si>
  <si>
    <t>次の監査
の際に
確認</t>
    <rPh sb="0" eb="1">
      <t>ツギ</t>
    </rPh>
    <rPh sb="2" eb="4">
      <t>カンサ</t>
    </rPh>
    <rPh sb="6" eb="7">
      <t>サイ</t>
    </rPh>
    <rPh sb="9" eb="11">
      <t>カクニン</t>
    </rPh>
    <phoneticPr fontId="2"/>
  </si>
  <si>
    <t>○</t>
    <phoneticPr fontId="2"/>
  </si>
  <si>
    <t>その他
の措置</t>
    <rPh sb="5" eb="7">
      <t>ソチ</t>
    </rPh>
    <phoneticPr fontId="2"/>
  </si>
  <si>
    <t>○</t>
    <phoneticPr fontId="2"/>
  </si>
  <si>
    <t>文書で改善
措置事項の
回答要求</t>
    <rPh sb="0" eb="2">
      <t>ブンショ</t>
    </rPh>
    <rPh sb="3" eb="5">
      <t>カイゼン</t>
    </rPh>
    <rPh sb="6" eb="8">
      <t>ソチ</t>
    </rPh>
    <rPh sb="8" eb="10">
      <t>ジコウ</t>
    </rPh>
    <rPh sb="12" eb="14">
      <t>カイトウ</t>
    </rPh>
    <rPh sb="14" eb="16">
      <t>ヨウキュウ</t>
    </rPh>
    <phoneticPr fontId="2"/>
  </si>
  <si>
    <t>町村長・
会計管理者に
直接申入れ</t>
    <rPh sb="0" eb="3">
      <t>チョウソンチョウ</t>
    </rPh>
    <rPh sb="5" eb="7">
      <t>カイケイ</t>
    </rPh>
    <rPh sb="7" eb="10">
      <t>カンリシャ</t>
    </rPh>
    <rPh sb="12" eb="14">
      <t>チョクセツ</t>
    </rPh>
    <rPh sb="14" eb="15">
      <t>モウ</t>
    </rPh>
    <rPh sb="15" eb="16">
      <t>イ</t>
    </rPh>
    <phoneticPr fontId="2"/>
  </si>
  <si>
    <t>関係課長・
係を集め、
口頭で
直接指摘</t>
    <rPh sb="0" eb="2">
      <t>カンケイ</t>
    </rPh>
    <rPh sb="2" eb="4">
      <t>カチョウ</t>
    </rPh>
    <rPh sb="6" eb="7">
      <t>カカリ</t>
    </rPh>
    <rPh sb="8" eb="9">
      <t>アツ</t>
    </rPh>
    <rPh sb="12" eb="14">
      <t>コウトウ</t>
    </rPh>
    <rPh sb="16" eb="18">
      <t>チョクセツ</t>
    </rPh>
    <rPh sb="18" eb="20">
      <t>シテキ</t>
    </rPh>
    <phoneticPr fontId="2"/>
  </si>
  <si>
    <t>……………………………………</t>
    <phoneticPr fontId="2"/>
  </si>
  <si>
    <t>○</t>
    <phoneticPr fontId="2"/>
  </si>
  <si>
    <t>一般会計当初予算</t>
    <rPh sb="0" eb="8">
      <t>イッパンカイケイトウショヨサン</t>
    </rPh>
    <phoneticPr fontId="2"/>
  </si>
  <si>
    <t>効率的な運用が図られているか確認（毎年実施）</t>
    <rPh sb="0" eb="3">
      <t>コウリツテキ</t>
    </rPh>
    <rPh sb="4" eb="6">
      <t>ウンヨウ</t>
    </rPh>
    <rPh sb="7" eb="8">
      <t>ハカ</t>
    </rPh>
    <rPh sb="14" eb="16">
      <t>カクニン</t>
    </rPh>
    <rPh sb="17" eb="19">
      <t>マイトシ</t>
    </rPh>
    <rPh sb="19" eb="21">
      <t>ジッシ</t>
    </rPh>
    <phoneticPr fontId="2"/>
  </si>
  <si>
    <t>　一　　　　　般　　　　　監　　　　　　査</t>
    <phoneticPr fontId="2"/>
  </si>
  <si>
    <t>対　　　　　　象</t>
    <rPh sb="0" eb="1">
      <t>タイ</t>
    </rPh>
    <rPh sb="7" eb="8">
      <t>ゾウ</t>
    </rPh>
    <phoneticPr fontId="2"/>
  </si>
  <si>
    <t>理　　　　　　　　　　由</t>
    <rPh sb="0" eb="1">
      <t>リ</t>
    </rPh>
    <rPh sb="11" eb="12">
      <t>ヨシ</t>
    </rPh>
    <phoneticPr fontId="2"/>
  </si>
  <si>
    <t>町　名</t>
    <rPh sb="0" eb="1">
      <t>チョウ</t>
    </rPh>
    <rPh sb="2" eb="3">
      <t>ナ</t>
    </rPh>
    <phoneticPr fontId="2"/>
  </si>
  <si>
    <t>※　行政監査を行った場合の対象と監査委員が必要と認めた理由</t>
    <rPh sb="2" eb="4">
      <t>ギョウセイ</t>
    </rPh>
    <rPh sb="4" eb="6">
      <t>カンサ</t>
    </rPh>
    <rPh sb="7" eb="8">
      <t>オコナ</t>
    </rPh>
    <rPh sb="10" eb="12">
      <t>バアイ</t>
    </rPh>
    <rPh sb="13" eb="15">
      <t>タイショウ</t>
    </rPh>
    <rPh sb="16" eb="18">
      <t>カンサ</t>
    </rPh>
    <rPh sb="18" eb="20">
      <t>イイン</t>
    </rPh>
    <rPh sb="21" eb="23">
      <t>ヒツヨウ</t>
    </rPh>
    <rPh sb="24" eb="25">
      <t>ミト</t>
    </rPh>
    <rPh sb="27" eb="29">
      <t>リユウ</t>
    </rPh>
    <phoneticPr fontId="2"/>
  </si>
  <si>
    <t>２０</t>
    <phoneticPr fontId="2"/>
  </si>
  <si>
    <t>行政
監査※</t>
    <phoneticPr fontId="2"/>
  </si>
  <si>
    <t>議会の
要求</t>
    <rPh sb="4" eb="6">
      <t>ヨウキュウ</t>
    </rPh>
    <phoneticPr fontId="2"/>
  </si>
  <si>
    <t>１～３</t>
    <phoneticPr fontId="2"/>
  </si>
  <si>
    <t>４</t>
    <phoneticPr fontId="2"/>
  </si>
  <si>
    <t>８～９</t>
    <phoneticPr fontId="2"/>
  </si>
  <si>
    <t>１０</t>
    <phoneticPr fontId="2"/>
  </si>
  <si>
    <t>農林業</t>
    <phoneticPr fontId="2"/>
  </si>
  <si>
    <t>１４　議会による権利放棄に関する調</t>
    <rPh sb="3" eb="5">
      <t>ギカイ</t>
    </rPh>
    <rPh sb="8" eb="10">
      <t>ケンリ</t>
    </rPh>
    <rPh sb="10" eb="12">
      <t>ホウキ</t>
    </rPh>
    <rPh sb="13" eb="14">
      <t>カン</t>
    </rPh>
    <rPh sb="16" eb="17">
      <t>シラ</t>
    </rPh>
    <phoneticPr fontId="2"/>
  </si>
  <si>
    <t>１５　免責条例の制定・改廃に関する調</t>
    <rPh sb="3" eb="5">
      <t>メンセキ</t>
    </rPh>
    <rPh sb="5" eb="7">
      <t>ジョウレイ</t>
    </rPh>
    <rPh sb="8" eb="10">
      <t>セイテイ</t>
    </rPh>
    <rPh sb="11" eb="13">
      <t>カイハイ</t>
    </rPh>
    <rPh sb="14" eb="15">
      <t>カン</t>
    </rPh>
    <rPh sb="17" eb="18">
      <t>シラ</t>
    </rPh>
    <phoneticPr fontId="2"/>
  </si>
  <si>
    <t>古賀　三津男</t>
  </si>
  <si>
    <t>霜浦　暢祐</t>
  </si>
  <si>
    <t>平崎　泰彦</t>
  </si>
  <si>
    <t>前田　盛雄</t>
    <rPh sb="0" eb="2">
      <t>マエダ</t>
    </rPh>
    <rPh sb="3" eb="5">
      <t>モリオ</t>
    </rPh>
    <phoneticPr fontId="1"/>
  </si>
  <si>
    <t>鳥岡　照義</t>
  </si>
  <si>
    <t>藤後　秀喜</t>
    <rPh sb="0" eb="2">
      <t>トウゴ</t>
    </rPh>
    <rPh sb="3" eb="5">
      <t>ヒデキ</t>
    </rPh>
    <phoneticPr fontId="1"/>
  </si>
  <si>
    <t>村瀬　敏紀</t>
    <rPh sb="0" eb="2">
      <t>ムラセ</t>
    </rPh>
    <rPh sb="3" eb="5">
      <t>トシノリ</t>
    </rPh>
    <phoneticPr fontId="1"/>
  </si>
  <si>
    <t>島田　信夫</t>
    <rPh sb="0" eb="2">
      <t>シマダ</t>
    </rPh>
    <rPh sb="3" eb="5">
      <t>ノブオ</t>
    </rPh>
    <phoneticPr fontId="1"/>
  </si>
  <si>
    <t>無職</t>
    <rPh sb="0" eb="2">
      <t>ムショク</t>
    </rPh>
    <phoneticPr fontId="2"/>
  </si>
  <si>
    <t>税務署職員</t>
    <rPh sb="0" eb="3">
      <t>ゼイムショ</t>
    </rPh>
    <rPh sb="3" eb="5">
      <t>ショクイン</t>
    </rPh>
    <phoneticPr fontId="2"/>
  </si>
  <si>
    <t>上郡町</t>
    <rPh sb="0" eb="2">
      <t>カミゴオリ</t>
    </rPh>
    <phoneticPr fontId="2"/>
  </si>
  <si>
    <t>西後　竹則</t>
    <rPh sb="0" eb="1">
      <t>ニシ</t>
    </rPh>
    <rPh sb="1" eb="2">
      <t>ゴ</t>
    </rPh>
    <rPh sb="3" eb="4">
      <t>タケ</t>
    </rPh>
    <rPh sb="4" eb="5">
      <t>ノリ</t>
    </rPh>
    <phoneticPr fontId="2"/>
  </si>
  <si>
    <t>中井　幹夫</t>
    <phoneticPr fontId="2"/>
  </si>
  <si>
    <t>清水　俊博</t>
    <rPh sb="0" eb="2">
      <t>シミズ</t>
    </rPh>
    <rPh sb="3" eb="5">
      <t>トシヒロ</t>
    </rPh>
    <phoneticPr fontId="2"/>
  </si>
  <si>
    <t>東垣　典雄</t>
    <phoneticPr fontId="2"/>
  </si>
  <si>
    <t>無職</t>
    <rPh sb="0" eb="2">
      <t>ムショク</t>
    </rPh>
    <phoneticPr fontId="1"/>
  </si>
  <si>
    <t>○議選監査員を選任
しない条例の有無</t>
    <phoneticPr fontId="2"/>
  </si>
  <si>
    <t>　○識見監査委員を
２名以上選任</t>
    <phoneticPr fontId="2"/>
  </si>
  <si>
    <t>　○常勤監査委員
就任状況</t>
    <rPh sb="11" eb="13">
      <t>ジョウキョウ</t>
    </rPh>
    <phoneticPr fontId="2"/>
  </si>
  <si>
    <t>専門員</t>
    <rPh sb="0" eb="3">
      <t>センモンイン</t>
    </rPh>
    <phoneticPr fontId="2"/>
  </si>
  <si>
    <t>監査委託料</t>
  </si>
  <si>
    <t>○</t>
    <phoneticPr fontId="2"/>
  </si>
  <si>
    <t>７－２　勧告の実施に関する調</t>
    <rPh sb="4" eb="6">
      <t>カンコク</t>
    </rPh>
    <rPh sb="7" eb="9">
      <t>ジッシ</t>
    </rPh>
    <rPh sb="10" eb="11">
      <t>カン</t>
    </rPh>
    <rPh sb="13" eb="14">
      <t>チョウ</t>
    </rPh>
    <phoneticPr fontId="2"/>
  </si>
  <si>
    <t>町　名</t>
    <rPh sb="0" eb="1">
      <t>マチ</t>
    </rPh>
    <rPh sb="2" eb="3">
      <t>ナ</t>
    </rPh>
    <phoneticPr fontId="2"/>
  </si>
  <si>
    <t>有</t>
    <rPh sb="0" eb="1">
      <t>アリ</t>
    </rPh>
    <phoneticPr fontId="1"/>
  </si>
  <si>
    <t>無</t>
    <rPh sb="0" eb="1">
      <t>ナ</t>
    </rPh>
    <phoneticPr fontId="1"/>
  </si>
  <si>
    <t>特に必要があったと認めた事項</t>
    <phoneticPr fontId="2"/>
  </si>
  <si>
    <t>その理由</t>
    <phoneticPr fontId="2"/>
  </si>
  <si>
    <t>指摘
事項
なし</t>
    <rPh sb="0" eb="2">
      <t>シテキ</t>
    </rPh>
    <rPh sb="3" eb="5">
      <t>ジコウ</t>
    </rPh>
    <phoneticPr fontId="2"/>
  </si>
  <si>
    <t>勧告の実施に関する調</t>
    <phoneticPr fontId="2"/>
  </si>
  <si>
    <t>勧　告　の　実　施　の　有　無</t>
    <phoneticPr fontId="2"/>
  </si>
  <si>
    <t>市川町</t>
    <rPh sb="0" eb="2">
      <t>イチカワ</t>
    </rPh>
    <rPh sb="2" eb="3">
      <t>チョウ</t>
    </rPh>
    <phoneticPr fontId="2"/>
  </si>
  <si>
    <t>新温泉町</t>
    <rPh sb="0" eb="3">
      <t>シンオンセン</t>
    </rPh>
    <rPh sb="3" eb="4">
      <t>チョウ</t>
    </rPh>
    <phoneticPr fontId="2"/>
  </si>
  <si>
    <t>　（令和５年４月１日～令和５年３月３１日）　　</t>
    <rPh sb="2" eb="4">
      <t>レイワ</t>
    </rPh>
    <rPh sb="11" eb="13">
      <t>レイワ</t>
    </rPh>
    <rPh sb="14" eb="15">
      <t>ネン</t>
    </rPh>
    <phoneticPr fontId="2"/>
  </si>
  <si>
    <t>合　計</t>
    <rPh sb="0" eb="1">
      <t>ゴウ</t>
    </rPh>
    <rPh sb="2" eb="3">
      <t>ケイ</t>
    </rPh>
    <phoneticPr fontId="2"/>
  </si>
  <si>
    <t>８-３　監査指摘事項の履行確保のための措置に関する調</t>
    <phoneticPr fontId="2"/>
  </si>
  <si>
    <t>タブレット端末によるペーパーレス化</t>
    <rPh sb="5" eb="7">
      <t>タンマツ</t>
    </rPh>
    <rPh sb="16" eb="17">
      <t>カ</t>
    </rPh>
    <phoneticPr fontId="2"/>
  </si>
  <si>
    <t>監査等のオンライン開催</t>
    <rPh sb="0" eb="2">
      <t>カンサ</t>
    </rPh>
    <rPh sb="2" eb="3">
      <t>トウ</t>
    </rPh>
    <rPh sb="9" eb="11">
      <t>カイサイ</t>
    </rPh>
    <phoneticPr fontId="2"/>
  </si>
  <si>
    <t>具体名を記入</t>
    <rPh sb="0" eb="2">
      <t>グタイ</t>
    </rPh>
    <rPh sb="2" eb="3">
      <t>メイ</t>
    </rPh>
    <rPh sb="4" eb="6">
      <t>キニュウ</t>
    </rPh>
    <phoneticPr fontId="2"/>
  </si>
  <si>
    <t>多 可 町</t>
    <rPh sb="0" eb="1">
      <t>タ</t>
    </rPh>
    <rPh sb="2" eb="3">
      <t>カ</t>
    </rPh>
    <rPh sb="4" eb="5">
      <t>チョウ</t>
    </rPh>
    <phoneticPr fontId="2"/>
  </si>
  <si>
    <t>稲 美 町</t>
    <phoneticPr fontId="2"/>
  </si>
  <si>
    <t>播 磨 町</t>
    <phoneticPr fontId="2"/>
  </si>
  <si>
    <t>市 川 町</t>
    <phoneticPr fontId="2"/>
  </si>
  <si>
    <t>福 崎 町</t>
    <phoneticPr fontId="2"/>
  </si>
  <si>
    <t>神 河 町</t>
    <phoneticPr fontId="2"/>
  </si>
  <si>
    <t>太 子 町</t>
    <phoneticPr fontId="2"/>
  </si>
  <si>
    <t>上 郡 町</t>
    <phoneticPr fontId="2"/>
  </si>
  <si>
    <t>佐 用 町</t>
    <phoneticPr fontId="2"/>
  </si>
  <si>
    <t>香 美 町</t>
    <phoneticPr fontId="2"/>
  </si>
  <si>
    <t>８－１　議会・住民に対する監査結果の報告方法調</t>
    <phoneticPr fontId="2"/>
  </si>
  <si>
    <t>本間　信夫</t>
    <rPh sb="0" eb="2">
      <t>ホンマ</t>
    </rPh>
    <rPh sb="3" eb="5">
      <t>ノブオ</t>
    </rPh>
    <phoneticPr fontId="2"/>
  </si>
  <si>
    <t>小林　俊之</t>
    <rPh sb="0" eb="2">
      <t>コバヤシ</t>
    </rPh>
    <rPh sb="3" eb="5">
      <t>トシユキ</t>
    </rPh>
    <phoneticPr fontId="2"/>
  </si>
  <si>
    <t>小西　　　昇</t>
    <rPh sb="0" eb="2">
      <t>コニシ</t>
    </rPh>
    <rPh sb="5" eb="6">
      <t>ノボル</t>
    </rPh>
    <phoneticPr fontId="2"/>
  </si>
  <si>
    <t>稲美町</t>
    <phoneticPr fontId="2"/>
  </si>
  <si>
    <t>○</t>
    <phoneticPr fontId="2"/>
  </si>
  <si>
    <t>吉岡　嘉宏</t>
    <phoneticPr fontId="2"/>
  </si>
  <si>
    <t>室　長</t>
    <rPh sb="0" eb="1">
      <t>シツ</t>
    </rPh>
    <rPh sb="2" eb="3">
      <t>チョウ</t>
    </rPh>
    <phoneticPr fontId="2"/>
  </si>
  <si>
    <t>課長補佐</t>
    <rPh sb="0" eb="4">
      <t>カチョウホサ</t>
    </rPh>
    <phoneticPr fontId="2"/>
  </si>
  <si>
    <t>７—２</t>
    <phoneticPr fontId="2"/>
  </si>
  <si>
    <t>８—１</t>
    <phoneticPr fontId="2"/>
  </si>
  <si>
    <t>８—２</t>
  </si>
  <si>
    <t>８—３</t>
    <phoneticPr fontId="2"/>
  </si>
  <si>
    <t>監査等のデジタル化に関する調</t>
    <phoneticPr fontId="2"/>
  </si>
  <si>
    <t>　 ………………………………………</t>
    <phoneticPr fontId="2"/>
  </si>
  <si>
    <t>１９</t>
    <phoneticPr fontId="2"/>
  </si>
  <si>
    <t>監査規程等調</t>
    <rPh sb="0" eb="2">
      <t>カンサ</t>
    </rPh>
    <rPh sb="2" eb="4">
      <t>キテイ</t>
    </rPh>
    <rPh sb="4" eb="5">
      <t>ナド</t>
    </rPh>
    <rPh sb="5" eb="6">
      <t>シラ</t>
    </rPh>
    <phoneticPr fontId="2"/>
  </si>
  <si>
    <t>７－１　監査規程等調　</t>
    <phoneticPr fontId="2"/>
  </si>
  <si>
    <t>その他（事務員）</t>
    <rPh sb="2" eb="3">
      <t>タ</t>
    </rPh>
    <rPh sb="4" eb="7">
      <t>ジムイン</t>
    </rPh>
    <phoneticPr fontId="2"/>
  </si>
  <si>
    <t>……………………………………</t>
    <phoneticPr fontId="2"/>
  </si>
  <si>
    <t>岡本　和彦</t>
    <rPh sb="0" eb="2">
      <t>オカモト</t>
    </rPh>
    <rPh sb="3" eb="5">
      <t>カズヒコ</t>
    </rPh>
    <phoneticPr fontId="2"/>
  </si>
  <si>
    <t>阪本　ひろ子</t>
    <rPh sb="0" eb="2">
      <t>サカモト</t>
    </rPh>
    <rPh sb="5" eb="6">
      <t>コ</t>
    </rPh>
    <phoneticPr fontId="2"/>
  </si>
  <si>
    <t>岡田　千賀子</t>
    <rPh sb="0" eb="2">
      <t>オカダ</t>
    </rPh>
    <rPh sb="3" eb="6">
      <t>チカコ</t>
    </rPh>
    <phoneticPr fontId="2"/>
  </si>
  <si>
    <t>石川　治</t>
    <phoneticPr fontId="2"/>
  </si>
  <si>
    <t>桑名　幸夫</t>
    <phoneticPr fontId="2"/>
  </si>
  <si>
    <t>木村　公男</t>
    <phoneticPr fontId="2"/>
  </si>
  <si>
    <t>運輸通信業</t>
    <rPh sb="0" eb="2">
      <t>ウンユ</t>
    </rPh>
    <rPh sb="2" eb="5">
      <t>ツウシンギョウ</t>
    </rPh>
    <phoneticPr fontId="2"/>
  </si>
  <si>
    <t>事務局長</t>
    <rPh sb="0" eb="4">
      <t>ジムキョクチョウ</t>
    </rPh>
    <phoneticPr fontId="2"/>
  </si>
  <si>
    <t>主　事</t>
    <rPh sb="0" eb="1">
      <t>シュ</t>
    </rPh>
    <rPh sb="2" eb="3">
      <t>コト</t>
    </rPh>
    <phoneticPr fontId="2"/>
  </si>
  <si>
    <t>係　長</t>
    <phoneticPr fontId="2"/>
  </si>
  <si>
    <t>識　　　見　　（代　　表）</t>
    <rPh sb="8" eb="9">
      <t>ダイ</t>
    </rPh>
    <rPh sb="11" eb="12">
      <t>ヒョウ</t>
    </rPh>
    <phoneticPr fontId="2"/>
  </si>
  <si>
    <t>５　監査所要日数調　</t>
    <phoneticPr fontId="2"/>
  </si>
  <si>
    <t>行政
監査</t>
    <phoneticPr fontId="2"/>
  </si>
  <si>
    <t>監査意見書提出</t>
    <rPh sb="0" eb="2">
      <t>カンサ</t>
    </rPh>
    <rPh sb="2" eb="5">
      <t>イケンショ</t>
    </rPh>
    <rPh sb="5" eb="7">
      <t>テイシュツ</t>
    </rPh>
    <phoneticPr fontId="2"/>
  </si>
  <si>
    <t>監査意見書提出</t>
    <phoneticPr fontId="2"/>
  </si>
  <si>
    <t>免責条例の
制定</t>
    <rPh sb="0" eb="4">
      <t>メンセキジョウレイ</t>
    </rPh>
    <rPh sb="6" eb="8">
      <t>セイテイ</t>
    </rPh>
    <phoneticPr fontId="2"/>
  </si>
  <si>
    <t>新たな条例
制定の有無</t>
    <rPh sb="0" eb="1">
      <t>アラ</t>
    </rPh>
    <rPh sb="3" eb="5">
      <t>ジョウレイ</t>
    </rPh>
    <rPh sb="6" eb="8">
      <t>セイテイ</t>
    </rPh>
    <rPh sb="9" eb="11">
      <t>ウム</t>
    </rPh>
    <phoneticPr fontId="2"/>
  </si>
  <si>
    <t>新たに条例を
制定した場合
の監査委員の
意見聴取の
具体的内容</t>
    <phoneticPr fontId="2"/>
  </si>
  <si>
    <t>上郡町</t>
    <rPh sb="0" eb="3">
      <t>カミゴオリチョウ</t>
    </rPh>
    <phoneticPr fontId="2"/>
  </si>
  <si>
    <t>（令和７年４月１日現在）</t>
    <rPh sb="1" eb="3">
      <t>レイワ</t>
    </rPh>
    <rPh sb="4" eb="5">
      <t>ネン</t>
    </rPh>
    <rPh sb="6" eb="7">
      <t>ガツ</t>
    </rPh>
    <rPh sb="8" eb="11">
      <t>ニチゲンザイ</t>
    </rPh>
    <phoneticPr fontId="2"/>
  </si>
  <si>
    <t>　（令和７年４月１日現在）</t>
    <rPh sb="2" eb="4">
      <t>レイワ</t>
    </rPh>
    <rPh sb="5" eb="6">
      <t>ネン</t>
    </rPh>
    <phoneticPr fontId="2"/>
  </si>
  <si>
    <t>○識見（代表）を有する者</t>
    <rPh sb="1" eb="3">
      <t>シキケン</t>
    </rPh>
    <rPh sb="4" eb="6">
      <t>ダイヒョウ</t>
    </rPh>
    <rPh sb="8" eb="9">
      <t>ユウ</t>
    </rPh>
    <rPh sb="11" eb="12">
      <t>モノ</t>
    </rPh>
    <phoneticPr fontId="2"/>
  </si>
  <si>
    <t>小山　裕美</t>
  </si>
  <si>
    <t>金澤　孝良</t>
  </si>
  <si>
    <t>会社役職員</t>
    <rPh sb="0" eb="2">
      <t>カイシャ</t>
    </rPh>
    <rPh sb="2" eb="5">
      <t>ヤクショクイン</t>
    </rPh>
    <phoneticPr fontId="2"/>
  </si>
  <si>
    <t>5年6月</t>
    <rPh sb="1" eb="2">
      <t>ネン</t>
    </rPh>
    <rPh sb="3" eb="4">
      <t>ツキ</t>
    </rPh>
    <phoneticPr fontId="2"/>
  </si>
  <si>
    <t>3年2月</t>
    <rPh sb="1" eb="2">
      <t>ネン</t>
    </rPh>
    <rPh sb="3" eb="4">
      <t>ツキ</t>
    </rPh>
    <phoneticPr fontId="2"/>
  </si>
  <si>
    <t>○公務員歴（識見（代表）監査委員）</t>
    <rPh sb="9" eb="11">
      <t>ダイヒョウ</t>
    </rPh>
    <phoneticPr fontId="2"/>
  </si>
  <si>
    <t>職員定数
（条例）</t>
    <rPh sb="0" eb="2">
      <t>ショクイン</t>
    </rPh>
    <rPh sb="2" eb="4">
      <t>テイスウ</t>
    </rPh>
    <rPh sb="6" eb="8">
      <t>ジョウレイ</t>
    </rPh>
    <phoneticPr fontId="2"/>
  </si>
  <si>
    <t>専任</t>
    <rPh sb="0" eb="2">
      <t>センニン</t>
    </rPh>
    <phoneticPr fontId="2"/>
  </si>
  <si>
    <t>兼任</t>
    <rPh sb="0" eb="2">
      <t>ケンニン</t>
    </rPh>
    <phoneticPr fontId="2"/>
  </si>
  <si>
    <t>人</t>
    <rPh sb="0" eb="1">
      <t>ヒト</t>
    </rPh>
    <phoneticPr fontId="2"/>
  </si>
  <si>
    <t>副主幹</t>
    <rPh sb="0" eb="3">
      <t>フクシュカン</t>
    </rPh>
    <phoneticPr fontId="2"/>
  </si>
  <si>
    <t>局長補佐</t>
    <rPh sb="0" eb="4">
      <t>キョクチョウホサ</t>
    </rPh>
    <phoneticPr fontId="2"/>
  </si>
  <si>
    <t>　（令和7年度当初予算）　　</t>
    <rPh sb="2" eb="4">
      <t>レイワ</t>
    </rPh>
    <rPh sb="5" eb="7">
      <t>ネンド</t>
    </rPh>
    <phoneticPr fontId="2"/>
  </si>
  <si>
    <t>通行料20
郵便料5</t>
    <phoneticPr fontId="2"/>
  </si>
  <si>
    <r>
      <rPr>
        <sz val="8"/>
        <rFont val="ＭＳ Ｐ明朝"/>
        <family val="1"/>
        <charset val="128"/>
      </rPr>
      <t>タブレット回線</t>
    </r>
    <r>
      <rPr>
        <sz val="9"/>
        <rFont val="ＭＳ Ｐ明朝"/>
        <family val="1"/>
        <charset val="128"/>
      </rPr>
      <t xml:space="preserve">
アプリ利用料</t>
    </r>
    <rPh sb="5" eb="7">
      <t>カイセン</t>
    </rPh>
    <rPh sb="11" eb="14">
      <t>リヨウリョウ</t>
    </rPh>
    <phoneticPr fontId="2"/>
  </si>
  <si>
    <r>
      <rPr>
        <sz val="7"/>
        <rFont val="ＭＳ Ｐ明朝"/>
        <family val="1"/>
        <charset val="128"/>
      </rPr>
      <t>配達証明手数料4</t>
    </r>
    <r>
      <rPr>
        <sz val="8"/>
        <rFont val="ＭＳ Ｐ明朝"/>
        <family val="1"/>
        <charset val="128"/>
      </rPr>
      <t>　</t>
    </r>
    <r>
      <rPr>
        <sz val="6"/>
        <rFont val="ＭＳ Ｐ明朝"/>
        <family val="1"/>
        <charset val="128"/>
      </rPr>
      <t>有料道路通行料13</t>
    </r>
    <r>
      <rPr>
        <sz val="8"/>
        <rFont val="ＭＳ Ｐ明朝"/>
        <family val="1"/>
        <charset val="128"/>
      </rPr>
      <t xml:space="preserve">
駐車場使用料9　自治体実務解説サービス利用料154</t>
    </r>
    <phoneticPr fontId="1"/>
  </si>
  <si>
    <t>使用料及び
賃借料</t>
    <phoneticPr fontId="2"/>
  </si>
  <si>
    <r>
      <rPr>
        <sz val="7"/>
        <rFont val="ＭＳ Ｐ明朝"/>
        <family val="1"/>
        <charset val="128"/>
      </rPr>
      <t>有料道路通行料</t>
    </r>
    <r>
      <rPr>
        <sz val="8"/>
        <rFont val="ＭＳ Ｐ明朝"/>
        <family val="1"/>
        <charset val="128"/>
      </rPr>
      <t xml:space="preserve">
駐車場使用料</t>
    </r>
    <phoneticPr fontId="2"/>
  </si>
  <si>
    <t>２‐1　監査委員補助職員調　　</t>
    <rPh sb="8" eb="10">
      <t>ホジョ</t>
    </rPh>
    <rPh sb="10" eb="12">
      <t>ショクイン</t>
    </rPh>
    <phoneticPr fontId="2"/>
  </si>
  <si>
    <t>２‐２　事務局の共同設置に関する調</t>
    <rPh sb="4" eb="7">
      <t>ジムキョク</t>
    </rPh>
    <rPh sb="8" eb="10">
      <t>キョウドウ</t>
    </rPh>
    <rPh sb="10" eb="12">
      <t>セッチ</t>
    </rPh>
    <rPh sb="13" eb="14">
      <t>カン</t>
    </rPh>
    <rPh sb="16" eb="17">
      <t>シラ</t>
    </rPh>
    <phoneticPr fontId="2"/>
  </si>
  <si>
    <t>　（令和６年４月１日～令和７年３月３１日）　　</t>
    <rPh sb="2" eb="4">
      <t>レイワ</t>
    </rPh>
    <rPh sb="11" eb="13">
      <t>レイワ</t>
    </rPh>
    <rPh sb="14" eb="15">
      <t>ネン</t>
    </rPh>
    <phoneticPr fontId="2"/>
  </si>
  <si>
    <t>現地調査</t>
  </si>
  <si>
    <t>監査意見書提出</t>
  </si>
  <si>
    <t>代　表</t>
    <rPh sb="0" eb="1">
      <t>ダイ</t>
    </rPh>
    <rPh sb="2" eb="3">
      <t>オモテ</t>
    </rPh>
    <phoneticPr fontId="2"/>
  </si>
  <si>
    <t>代　表</t>
    <phoneticPr fontId="2"/>
  </si>
  <si>
    <t>代　表</t>
    <rPh sb="0" eb="1">
      <t>ダイ</t>
    </rPh>
    <rPh sb="2" eb="3">
      <t/>
    </rPh>
    <phoneticPr fontId="2"/>
  </si>
  <si>
    <t>辞令交付、決算審査意見調整及び手交</t>
    <phoneticPr fontId="2"/>
  </si>
  <si>
    <t>（令和６年４月１日～令和７年３月３１日）　　</t>
    <phoneticPr fontId="2"/>
  </si>
  <si>
    <t>モニター画面表示により部分的にペーパーレス化</t>
  </si>
  <si>
    <r>
      <t>８-２　監査等のデジタル化に関する調　　　</t>
    </r>
    <r>
      <rPr>
        <b/>
        <sz val="11"/>
        <rFont val="ＭＳ Ｐゴシック"/>
        <family val="3"/>
        <charset val="128"/>
      </rPr>
      <t>　（令和６年４月１日～令和７年３月３１日）</t>
    </r>
    <phoneticPr fontId="2"/>
  </si>
  <si>
    <t>（令和７年４月１日在職者）</t>
    <rPh sb="1" eb="3">
      <t>レイワ</t>
    </rPh>
    <rPh sb="4" eb="5">
      <t>ネン</t>
    </rPh>
    <rPh sb="9" eb="12">
      <t>ザイショクシャ</t>
    </rPh>
    <phoneticPr fontId="2"/>
  </si>
  <si>
    <t>０　　件</t>
    <rPh sb="3" eb="4">
      <t>ケン</t>
    </rPh>
    <phoneticPr fontId="2"/>
  </si>
  <si>
    <t>却下</t>
    <rPh sb="0" eb="2">
      <t>キャッカ</t>
    </rPh>
    <phoneticPr fontId="2"/>
  </si>
  <si>
    <t>町が提訴した損害賠償請求訴訟において、訴訟費用を町費から支出した行為に対する住民監査請求である。</t>
    <phoneticPr fontId="2"/>
  </si>
  <si>
    <t>住民監査請求の棄却によって住民訴訟となった事件において、被告（町長）の弁護費用を町費から支出した行為に対する住民監査請求である。</t>
    <phoneticPr fontId="2"/>
  </si>
  <si>
    <t>町職員</t>
    <rPh sb="0" eb="3">
      <t>チョウショクイン</t>
    </rPh>
    <phoneticPr fontId="2"/>
  </si>
  <si>
    <t>２　　件</t>
    <rPh sb="3" eb="4">
      <t>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</si>
</sst>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0_ "/>
    <numFmt numFmtId="177" formatCode="0_);[Red]\(0\)"/>
    <numFmt numFmtId="178" formatCode="0.0_ "/>
    <numFmt numFmtId="179" formatCode="0&quot;人&quot;"/>
    <numFmt numFmtId="180" formatCode="0.0&quot;人&quot;"/>
    <numFmt numFmtId="181" formatCode="0&quot;歳&quot;"/>
    <numFmt numFmtId="182" formatCode="0.0&quot;歳&quot;"/>
    <numFmt numFmtId="183" formatCode="0&quot;町&quot;"/>
    <numFmt numFmtId="184" formatCode="#,##0&quot;円&quot;"/>
    <numFmt numFmtId="185" formatCode="0.0%"/>
    <numFmt numFmtId="186" formatCode="#,##0_);[Red]\(#,##0\)"/>
    <numFmt numFmtId="187" formatCode="#,##0_ "/>
    <numFmt numFmtId="188" formatCode="0&quot;月&quot;"/>
    <numFmt numFmtId="189" formatCode="0.0"/>
    <numFmt numFmtId="190" formatCode="0.000"/>
  </numFmts>
  <fonts count="3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u/>
      <sz val="10"/>
      <name val="ＭＳ Ｐ明朝"/>
      <family val="1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28"/>
      <name val="HGS創英角ｺﾞｼｯｸUB"/>
      <family val="3"/>
      <charset val="128"/>
    </font>
    <font>
      <b/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2"/>
      <name val="メイリオ"/>
      <family val="3"/>
      <charset val="128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1"/>
      <color theme="0"/>
      <name val="ＭＳ Ｐ明朝"/>
      <family val="1"/>
      <charset val="128"/>
    </font>
    <font>
      <sz val="11"/>
      <color theme="0"/>
      <name val="ＭＳ Ｐゴシック"/>
      <family val="3"/>
      <charset val="128"/>
    </font>
    <font>
      <sz val="10"/>
      <color theme="0"/>
      <name val="ＭＳ Ｐ明朝"/>
      <family val="1"/>
      <charset val="128"/>
    </font>
    <font>
      <sz val="9.5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ajor"/>
    </font>
    <font>
      <sz val="9"/>
      <color rgb="FFFF0000"/>
      <name val="ＭＳ Ｐ明朝"/>
      <family val="1"/>
      <charset val="128"/>
    </font>
    <font>
      <sz val="9"/>
      <name val="ＭＳ 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name val="UD デジタル 教科書体 NK-R"/>
      <family val="1"/>
      <charset val="128"/>
    </font>
    <font>
      <sz val="6"/>
      <name val="ＭＳ Ｐ明朝"/>
      <family val="1"/>
      <charset val="128"/>
    </font>
    <font>
      <sz val="7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double">
        <color indexed="64"/>
      </bottom>
      <diagonal/>
    </border>
    <border diagonalUp="1"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/>
      <top style="double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96">
    <xf numFmtId="0" fontId="0" fillId="0" borderId="0" xfId="0"/>
    <xf numFmtId="0" fontId="4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center" vertical="center"/>
    </xf>
    <xf numFmtId="38" fontId="6" fillId="0" borderId="0" xfId="1" applyFont="1" applyAlignment="1"/>
    <xf numFmtId="0" fontId="0" fillId="0" borderId="0" xfId="0" applyAlignment="1">
      <alignment horizontal="center" vertical="center" shrinkToFit="1"/>
    </xf>
    <xf numFmtId="38" fontId="0" fillId="0" borderId="0" xfId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top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right"/>
    </xf>
    <xf numFmtId="181" fontId="9" fillId="0" borderId="3" xfId="0" applyNumberFormat="1" applyFont="1" applyBorder="1" applyAlignment="1">
      <alignment horizontal="right" vertical="center"/>
    </xf>
    <xf numFmtId="0" fontId="9" fillId="0" borderId="3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wrapText="1"/>
    </xf>
    <xf numFmtId="38" fontId="8" fillId="0" borderId="0" xfId="1" applyFont="1" applyAlignment="1"/>
    <xf numFmtId="179" fontId="9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shrinkToFit="1"/>
    </xf>
    <xf numFmtId="179" fontId="9" fillId="0" borderId="1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8" fillId="0" borderId="13" xfId="0" applyFont="1" applyBorder="1"/>
    <xf numFmtId="182" fontId="9" fillId="0" borderId="8" xfId="0" applyNumberFormat="1" applyFont="1" applyBorder="1" applyAlignment="1">
      <alignment horizontal="right" vertical="center"/>
    </xf>
    <xf numFmtId="179" fontId="9" fillId="0" borderId="14" xfId="0" applyNumberFormat="1" applyFont="1" applyBorder="1" applyAlignment="1">
      <alignment horizontal="right" vertical="center"/>
    </xf>
    <xf numFmtId="182" fontId="9" fillId="0" borderId="15" xfId="0" applyNumberFormat="1" applyFont="1" applyBorder="1" applyAlignment="1">
      <alignment horizontal="right" vertical="center"/>
    </xf>
    <xf numFmtId="179" fontId="9" fillId="0" borderId="16" xfId="0" applyNumberFormat="1" applyFont="1" applyBorder="1" applyAlignment="1">
      <alignment horizontal="right" vertical="center"/>
    </xf>
    <xf numFmtId="179" fontId="9" fillId="0" borderId="17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179" fontId="9" fillId="0" borderId="18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49" fontId="8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horizontal="center"/>
    </xf>
    <xf numFmtId="176" fontId="8" fillId="0" borderId="0" xfId="0" applyNumberFormat="1" applyFont="1"/>
    <xf numFmtId="176" fontId="8" fillId="0" borderId="0" xfId="0" applyNumberFormat="1" applyFont="1" applyAlignment="1">
      <alignment horizontal="right" vertical="center"/>
    </xf>
    <xf numFmtId="176" fontId="8" fillId="0" borderId="0" xfId="0" applyNumberFormat="1" applyFont="1" applyAlignment="1">
      <alignment horizontal="right"/>
    </xf>
    <xf numFmtId="183" fontId="8" fillId="0" borderId="0" xfId="0" applyNumberFormat="1" applyFont="1" applyAlignment="1">
      <alignment horizontal="center" vertical="center"/>
    </xf>
    <xf numFmtId="183" fontId="8" fillId="0" borderId="0" xfId="0" applyNumberFormat="1" applyFont="1" applyAlignment="1">
      <alignment horizontal="center" vertical="center" wrapText="1"/>
    </xf>
    <xf numFmtId="181" fontId="9" fillId="0" borderId="0" xfId="0" applyNumberFormat="1" applyFont="1" applyAlignment="1">
      <alignment horizontal="right" vertical="center"/>
    </xf>
    <xf numFmtId="182" fontId="9" fillId="0" borderId="0" xfId="0" applyNumberFormat="1" applyFont="1" applyAlignment="1">
      <alignment horizontal="right" vertical="center"/>
    </xf>
    <xf numFmtId="0" fontId="9" fillId="0" borderId="20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2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vertical="center"/>
    </xf>
    <xf numFmtId="0" fontId="9" fillId="0" borderId="25" xfId="0" applyFont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9" fillId="0" borderId="30" xfId="0" applyFont="1" applyBorder="1" applyAlignment="1">
      <alignment horizontal="center" vertical="center"/>
    </xf>
    <xf numFmtId="0" fontId="9" fillId="0" borderId="0" xfId="0" applyFont="1"/>
    <xf numFmtId="0" fontId="9" fillId="0" borderId="26" xfId="0" applyFont="1" applyBorder="1" applyAlignment="1">
      <alignment horizontal="center" vertical="center"/>
    </xf>
    <xf numFmtId="0" fontId="9" fillId="0" borderId="31" xfId="0" applyFont="1" applyBorder="1" applyAlignment="1">
      <alignment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49" fontId="9" fillId="0" borderId="0" xfId="0" applyNumberFormat="1" applyFont="1" applyAlignment="1">
      <alignment horizontal="right" vertical="center"/>
    </xf>
    <xf numFmtId="49" fontId="9" fillId="0" borderId="3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shrinkToFit="1"/>
    </xf>
    <xf numFmtId="0" fontId="9" fillId="0" borderId="0" xfId="0" applyFont="1" applyAlignment="1">
      <alignment vertical="center" shrinkToFit="1"/>
    </xf>
    <xf numFmtId="38" fontId="9" fillId="0" borderId="22" xfId="1" applyFont="1" applyBorder="1" applyAlignment="1">
      <alignment vertical="center"/>
    </xf>
    <xf numFmtId="177" fontId="9" fillId="0" borderId="0" xfId="0" applyNumberFormat="1" applyFont="1"/>
    <xf numFmtId="38" fontId="9" fillId="0" borderId="0" xfId="1" applyFont="1" applyAlignment="1"/>
    <xf numFmtId="38" fontId="9" fillId="0" borderId="0" xfId="1" applyFont="1"/>
    <xf numFmtId="176" fontId="9" fillId="0" borderId="0" xfId="0" applyNumberFormat="1" applyFont="1" applyAlignment="1">
      <alignment horizontal="right" vertical="center" shrinkToFit="1"/>
    </xf>
    <xf numFmtId="0" fontId="9" fillId="0" borderId="0" xfId="0" applyFont="1" applyAlignment="1">
      <alignment shrinkToFit="1"/>
    </xf>
    <xf numFmtId="176" fontId="9" fillId="0" borderId="0" xfId="0" applyNumberFormat="1" applyFont="1" applyAlignment="1">
      <alignment horizontal="right" shrinkToFit="1"/>
    </xf>
    <xf numFmtId="176" fontId="9" fillId="0" borderId="0" xfId="0" applyNumberFormat="1" applyFont="1"/>
    <xf numFmtId="176" fontId="9" fillId="0" borderId="0" xfId="0" applyNumberFormat="1" applyFont="1" applyAlignment="1">
      <alignment shrinkToFit="1"/>
    </xf>
    <xf numFmtId="0" fontId="5" fillId="0" borderId="0" xfId="0" applyFont="1" applyAlignment="1">
      <alignment vertical="center"/>
    </xf>
    <xf numFmtId="176" fontId="5" fillId="0" borderId="0" xfId="0" applyNumberFormat="1" applyFont="1"/>
    <xf numFmtId="0" fontId="12" fillId="0" borderId="0" xfId="0" applyFont="1" applyAlignment="1">
      <alignment horizontal="right"/>
    </xf>
    <xf numFmtId="49" fontId="9" fillId="0" borderId="0" xfId="0" applyNumberFormat="1" applyFont="1" applyAlignment="1">
      <alignment horizontal="center" vertical="center"/>
    </xf>
    <xf numFmtId="49" fontId="9" fillId="0" borderId="22" xfId="0" applyNumberFormat="1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49" fontId="9" fillId="0" borderId="2" xfId="0" applyNumberFormat="1" applyFont="1" applyBorder="1" applyAlignment="1">
      <alignment horizontal="center" vertical="center" shrinkToFit="1"/>
    </xf>
    <xf numFmtId="49" fontId="9" fillId="0" borderId="34" xfId="0" applyNumberFormat="1" applyFont="1" applyBorder="1" applyAlignment="1">
      <alignment horizontal="center" vertical="center" shrinkToFit="1"/>
    </xf>
    <xf numFmtId="49" fontId="9" fillId="0" borderId="35" xfId="0" applyNumberFormat="1" applyFont="1" applyBorder="1" applyAlignment="1">
      <alignment horizontal="center" vertical="center" shrinkToFit="1"/>
    </xf>
    <xf numFmtId="49" fontId="9" fillId="0" borderId="36" xfId="0" applyNumberFormat="1" applyFont="1" applyBorder="1" applyAlignment="1">
      <alignment horizontal="center" vertical="center" shrinkToFit="1"/>
    </xf>
    <xf numFmtId="49" fontId="5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horizontal="distributed"/>
    </xf>
    <xf numFmtId="0" fontId="6" fillId="0" borderId="0" xfId="0" applyFont="1"/>
    <xf numFmtId="0" fontId="9" fillId="0" borderId="31" xfId="0" applyFont="1" applyBorder="1" applyAlignment="1">
      <alignment horizontal="center" vertical="center"/>
    </xf>
    <xf numFmtId="0" fontId="5" fillId="0" borderId="37" xfId="0" applyFont="1" applyBorder="1"/>
    <xf numFmtId="0" fontId="9" fillId="0" borderId="38" xfId="0" applyFont="1" applyBorder="1" applyAlignment="1">
      <alignment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right" vertical="center" wrapText="1"/>
    </xf>
    <xf numFmtId="0" fontId="9" fillId="0" borderId="26" xfId="0" applyFont="1" applyBorder="1" applyAlignment="1">
      <alignment horizontal="right" vertical="center" wrapText="1"/>
    </xf>
    <xf numFmtId="0" fontId="9" fillId="0" borderId="41" xfId="0" applyFont="1" applyBorder="1" applyAlignment="1">
      <alignment horizontal="center" vertical="center" wrapText="1"/>
    </xf>
    <xf numFmtId="183" fontId="9" fillId="0" borderId="42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0" fontId="6" fillId="0" borderId="0" xfId="0" applyFont="1" applyAlignment="1">
      <alignment horizontal="distributed" vertical="center"/>
    </xf>
    <xf numFmtId="0" fontId="5" fillId="0" borderId="0" xfId="0" applyFont="1" applyAlignment="1">
      <alignment horizontal="distributed" vertical="center"/>
    </xf>
    <xf numFmtId="0" fontId="7" fillId="0" borderId="0" xfId="0" applyFont="1" applyAlignment="1">
      <alignment vertical="top" wrapText="1"/>
    </xf>
    <xf numFmtId="49" fontId="6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/>
    </xf>
    <xf numFmtId="49" fontId="16" fillId="0" borderId="0" xfId="0" applyNumberFormat="1" applyFont="1" applyAlignment="1">
      <alignment vertical="center"/>
    </xf>
    <xf numFmtId="0" fontId="16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/>
    </xf>
    <xf numFmtId="0" fontId="3" fillId="0" borderId="0" xfId="0" applyFont="1"/>
    <xf numFmtId="0" fontId="0" fillId="0" borderId="45" xfId="0" applyBorder="1"/>
    <xf numFmtId="0" fontId="0" fillId="0" borderId="19" xfId="0" applyBorder="1"/>
    <xf numFmtId="0" fontId="0" fillId="0" borderId="46" xfId="0" applyBorder="1"/>
    <xf numFmtId="0" fontId="0" fillId="0" borderId="47" xfId="0" applyBorder="1"/>
    <xf numFmtId="0" fontId="0" fillId="0" borderId="33" xfId="0" applyBorder="1"/>
    <xf numFmtId="0" fontId="0" fillId="0" borderId="48" xfId="0" applyBorder="1"/>
    <xf numFmtId="49" fontId="6" fillId="0" borderId="0" xfId="0" applyNumberFormat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185" fontId="9" fillId="0" borderId="0" xfId="0" applyNumberFormat="1" applyFont="1" applyAlignment="1">
      <alignment horizontal="center" vertical="center" shrinkToFit="1"/>
    </xf>
    <xf numFmtId="185" fontId="9" fillId="0" borderId="0" xfId="0" applyNumberFormat="1" applyFont="1" applyAlignment="1">
      <alignment horizontal="center" vertical="center"/>
    </xf>
    <xf numFmtId="183" fontId="9" fillId="0" borderId="0" xfId="0" applyNumberFormat="1" applyFont="1" applyAlignment="1">
      <alignment vertical="center" shrinkToFit="1"/>
    </xf>
    <xf numFmtId="0" fontId="7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/>
    </xf>
    <xf numFmtId="0" fontId="21" fillId="0" borderId="50" xfId="0" applyFont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 shrinkToFit="1"/>
    </xf>
    <xf numFmtId="0" fontId="20" fillId="0" borderId="0" xfId="0" applyFont="1"/>
    <xf numFmtId="0" fontId="21" fillId="0" borderId="52" xfId="0" applyFont="1" applyBorder="1" applyAlignment="1">
      <alignment horizontal="center" vertical="center" shrinkToFit="1"/>
    </xf>
    <xf numFmtId="0" fontId="21" fillId="0" borderId="9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2" fillId="0" borderId="0" xfId="0" applyFont="1"/>
    <xf numFmtId="0" fontId="22" fillId="0" borderId="13" xfId="0" applyFont="1" applyBorder="1"/>
    <xf numFmtId="0" fontId="21" fillId="0" borderId="53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51" xfId="0" applyFont="1" applyBorder="1" applyAlignment="1">
      <alignment horizontal="center" vertical="center" wrapText="1"/>
    </xf>
    <xf numFmtId="0" fontId="21" fillId="0" borderId="54" xfId="0" applyFont="1" applyBorder="1" applyAlignment="1">
      <alignment horizontal="center" vertical="center" shrinkToFit="1"/>
    </xf>
    <xf numFmtId="0" fontId="21" fillId="0" borderId="52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right" vertical="top" wrapText="1" shrinkToFit="1"/>
    </xf>
    <xf numFmtId="0" fontId="21" fillId="0" borderId="1" xfId="0" applyFont="1" applyBorder="1" applyAlignment="1">
      <alignment horizontal="center" vertical="center" wrapText="1" shrinkToFit="1"/>
    </xf>
    <xf numFmtId="0" fontId="21" fillId="0" borderId="1" xfId="0" applyFont="1" applyBorder="1" applyAlignment="1">
      <alignment horizontal="center" vertical="center" shrinkToFit="1"/>
    </xf>
    <xf numFmtId="0" fontId="24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56" xfId="0" applyFont="1" applyBorder="1" applyAlignment="1">
      <alignment horizontal="center" vertical="center"/>
    </xf>
    <xf numFmtId="0" fontId="22" fillId="0" borderId="50" xfId="0" applyFont="1" applyBorder="1" applyAlignment="1">
      <alignment horizontal="center" vertical="center"/>
    </xf>
    <xf numFmtId="0" fontId="22" fillId="0" borderId="57" xfId="0" applyFont="1" applyBorder="1" applyAlignment="1">
      <alignment horizontal="center" vertical="center"/>
    </xf>
    <xf numFmtId="0" fontId="21" fillId="0" borderId="51" xfId="0" applyFont="1" applyBorder="1" applyAlignment="1">
      <alignment horizontal="center" vertical="center" shrinkToFit="1"/>
    </xf>
    <xf numFmtId="0" fontId="21" fillId="0" borderId="59" xfId="0" applyFont="1" applyBorder="1" applyAlignment="1">
      <alignment horizontal="center" vertical="center" shrinkToFit="1"/>
    </xf>
    <xf numFmtId="183" fontId="9" fillId="0" borderId="60" xfId="0" applyNumberFormat="1" applyFont="1" applyBorder="1" applyAlignment="1">
      <alignment horizontal="center" vertical="center" shrinkToFit="1"/>
    </xf>
    <xf numFmtId="176" fontId="9" fillId="0" borderId="61" xfId="0" applyNumberFormat="1" applyFont="1" applyBorder="1" applyAlignment="1">
      <alignment horizontal="right" vertical="center" shrinkToFit="1"/>
    </xf>
    <xf numFmtId="49" fontId="9" fillId="0" borderId="62" xfId="0" applyNumberFormat="1" applyFont="1" applyBorder="1" applyAlignment="1">
      <alignment horizontal="center" vertical="center" shrinkToFit="1"/>
    </xf>
    <xf numFmtId="49" fontId="9" fillId="0" borderId="63" xfId="0" applyNumberFormat="1" applyFont="1" applyBorder="1" applyAlignment="1">
      <alignment horizontal="center" vertical="center" shrinkToFit="1"/>
    </xf>
    <xf numFmtId="49" fontId="9" fillId="0" borderId="21" xfId="0" applyNumberFormat="1" applyFont="1" applyBorder="1" applyAlignment="1">
      <alignment horizontal="right" vertical="center"/>
    </xf>
    <xf numFmtId="49" fontId="9" fillId="0" borderId="43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 wrapText="1"/>
    </xf>
    <xf numFmtId="183" fontId="9" fillId="0" borderId="21" xfId="0" applyNumberFormat="1" applyFont="1" applyBorder="1" applyAlignment="1">
      <alignment horizontal="center" vertical="center" shrinkToFit="1"/>
    </xf>
    <xf numFmtId="185" fontId="9" fillId="0" borderId="1" xfId="0" applyNumberFormat="1" applyFont="1" applyBorder="1" applyAlignment="1">
      <alignment horizontal="center" vertical="center" shrinkToFit="1"/>
    </xf>
    <xf numFmtId="185" fontId="9" fillId="0" borderId="62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right" vertical="center"/>
    </xf>
    <xf numFmtId="183" fontId="9" fillId="0" borderId="68" xfId="0" applyNumberFormat="1" applyFont="1" applyBorder="1" applyAlignment="1">
      <alignment horizontal="center" vertical="center" shrinkToFit="1"/>
    </xf>
    <xf numFmtId="185" fontId="9" fillId="0" borderId="2" xfId="0" applyNumberFormat="1" applyFont="1" applyBorder="1" applyAlignment="1">
      <alignment horizontal="center" vertical="center" shrinkToFit="1"/>
    </xf>
    <xf numFmtId="0" fontId="17" fillId="0" borderId="0" xfId="0" applyFont="1" applyAlignment="1">
      <alignment horizontal="left" vertical="center"/>
    </xf>
    <xf numFmtId="0" fontId="8" fillId="0" borderId="69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21" fillId="0" borderId="70" xfId="0" applyFont="1" applyBorder="1" applyAlignment="1">
      <alignment horizontal="center" vertical="center" shrinkToFit="1"/>
    </xf>
    <xf numFmtId="0" fontId="9" fillId="0" borderId="6" xfId="0" applyFont="1" applyBorder="1" applyAlignment="1">
      <alignment vertical="center"/>
    </xf>
    <xf numFmtId="0" fontId="9" fillId="0" borderId="71" xfId="0" applyFont="1" applyBorder="1" applyAlignment="1">
      <alignment vertical="center"/>
    </xf>
    <xf numFmtId="0" fontId="9" fillId="0" borderId="38" xfId="0" applyFont="1" applyBorder="1" applyAlignment="1">
      <alignment horizontal="center" vertical="center"/>
    </xf>
    <xf numFmtId="188" fontId="9" fillId="0" borderId="28" xfId="0" applyNumberFormat="1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178" fontId="9" fillId="0" borderId="6" xfId="0" applyNumberFormat="1" applyFont="1" applyBorder="1" applyAlignment="1">
      <alignment horizontal="right" vertical="center" shrinkToFit="1"/>
    </xf>
    <xf numFmtId="0" fontId="0" fillId="0" borderId="74" xfId="0" applyBorder="1" applyAlignment="1">
      <alignment horizontal="center" vertical="center"/>
    </xf>
    <xf numFmtId="179" fontId="9" fillId="0" borderId="15" xfId="0" applyNumberFormat="1" applyFont="1" applyBorder="1" applyAlignment="1">
      <alignment horizontal="right" vertical="center"/>
    </xf>
    <xf numFmtId="49" fontId="4" fillId="0" borderId="0" xfId="0" applyNumberFormat="1" applyFont="1" applyAlignment="1">
      <alignment horizontal="left" vertical="center" indent="1"/>
    </xf>
    <xf numFmtId="0" fontId="5" fillId="0" borderId="0" xfId="0" applyFont="1" applyAlignment="1">
      <alignment vertical="top"/>
    </xf>
    <xf numFmtId="186" fontId="9" fillId="0" borderId="23" xfId="1" applyNumberFormat="1" applyFont="1" applyBorder="1" applyAlignment="1">
      <alignment vertical="center" shrinkToFit="1"/>
    </xf>
    <xf numFmtId="184" fontId="9" fillId="0" borderId="15" xfId="1" applyNumberFormat="1" applyFont="1" applyBorder="1" applyAlignment="1">
      <alignment vertical="center" shrinkToFit="1"/>
    </xf>
    <xf numFmtId="0" fontId="21" fillId="0" borderId="29" xfId="0" applyFont="1" applyBorder="1" applyAlignment="1">
      <alignment horizontal="center" vertical="center" shrinkToFit="1"/>
    </xf>
    <xf numFmtId="185" fontId="9" fillId="0" borderId="22" xfId="0" applyNumberFormat="1" applyFont="1" applyBorder="1" applyAlignment="1">
      <alignment horizontal="center" vertical="center" shrinkToFit="1"/>
    </xf>
    <xf numFmtId="181" fontId="9" fillId="0" borderId="23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185" fontId="9" fillId="0" borderId="94" xfId="0" applyNumberFormat="1" applyFont="1" applyBorder="1" applyAlignment="1">
      <alignment horizontal="center" vertical="center" shrinkToFit="1"/>
    </xf>
    <xf numFmtId="185" fontId="9" fillId="0" borderId="93" xfId="0" applyNumberFormat="1" applyFont="1" applyBorder="1" applyAlignment="1">
      <alignment horizontal="center" vertical="center" shrinkToFit="1"/>
    </xf>
    <xf numFmtId="185" fontId="9" fillId="0" borderId="73" xfId="0" applyNumberFormat="1" applyFont="1" applyBorder="1" applyAlignment="1">
      <alignment vertical="center" shrinkToFit="1"/>
    </xf>
    <xf numFmtId="0" fontId="9" fillId="0" borderId="25" xfId="0" applyFont="1" applyBorder="1" applyAlignment="1">
      <alignment vertical="center" wrapText="1"/>
    </xf>
    <xf numFmtId="49" fontId="9" fillId="0" borderId="0" xfId="0" applyNumberFormat="1" applyFont="1" applyAlignment="1">
      <alignment shrinkToFit="1"/>
    </xf>
    <xf numFmtId="49" fontId="8" fillId="0" borderId="0" xfId="0" applyNumberFormat="1" applyFont="1"/>
    <xf numFmtId="183" fontId="9" fillId="0" borderId="75" xfId="0" applyNumberFormat="1" applyFont="1" applyBorder="1" applyAlignment="1">
      <alignment horizontal="center" vertical="center" shrinkToFit="1"/>
    </xf>
    <xf numFmtId="49" fontId="9" fillId="0" borderId="20" xfId="0" applyNumberFormat="1" applyFont="1" applyBorder="1" applyAlignment="1">
      <alignment horizontal="center" vertical="center" shrinkToFit="1"/>
    </xf>
    <xf numFmtId="183" fontId="9" fillId="0" borderId="20" xfId="0" applyNumberFormat="1" applyFont="1" applyBorder="1" applyAlignment="1">
      <alignment horizontal="center" vertical="center" shrinkToFit="1"/>
    </xf>
    <xf numFmtId="185" fontId="9" fillId="0" borderId="20" xfId="0" applyNumberFormat="1" applyFont="1" applyBorder="1" applyAlignment="1">
      <alignment horizontal="center" vertical="center" shrinkToFit="1"/>
    </xf>
    <xf numFmtId="185" fontId="9" fillId="0" borderId="20" xfId="0" applyNumberFormat="1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0" fontId="17" fillId="0" borderId="0" xfId="0" applyFont="1" applyAlignment="1">
      <alignment vertical="center"/>
    </xf>
    <xf numFmtId="0" fontId="21" fillId="0" borderId="53" xfId="0" applyFont="1" applyBorder="1" applyAlignment="1">
      <alignment horizontal="center" vertical="center" wrapText="1" shrinkToFit="1"/>
    </xf>
    <xf numFmtId="0" fontId="9" fillId="0" borderId="23" xfId="0" applyFont="1" applyBorder="1" applyAlignment="1">
      <alignment horizontal="right" vertical="center"/>
    </xf>
    <xf numFmtId="0" fontId="25" fillId="0" borderId="0" xfId="0" applyFont="1"/>
    <xf numFmtId="0" fontId="26" fillId="0" borderId="0" xfId="0" applyFont="1"/>
    <xf numFmtId="177" fontId="27" fillId="0" borderId="0" xfId="0" applyNumberFormat="1" applyFont="1"/>
    <xf numFmtId="0" fontId="27" fillId="0" borderId="0" xfId="0" applyFont="1"/>
    <xf numFmtId="0" fontId="21" fillId="0" borderId="44" xfId="0" applyFont="1" applyBorder="1" applyAlignment="1">
      <alignment horizontal="distributed" vertical="center" indent="1" shrinkToFit="1"/>
    </xf>
    <xf numFmtId="0" fontId="21" fillId="2" borderId="0" xfId="0" applyFont="1" applyFill="1" applyAlignment="1">
      <alignment horizontal="distributed" vertical="center" indent="1"/>
    </xf>
    <xf numFmtId="0" fontId="21" fillId="0" borderId="0" xfId="0" applyFont="1" applyAlignment="1">
      <alignment horizontal="distributed" vertical="center" indent="1"/>
    </xf>
    <xf numFmtId="190" fontId="0" fillId="0" borderId="0" xfId="0" applyNumberFormat="1"/>
    <xf numFmtId="0" fontId="19" fillId="0" borderId="0" xfId="0" applyFont="1" applyAlignment="1">
      <alignment vertical="center"/>
    </xf>
    <xf numFmtId="190" fontId="8" fillId="0" borderId="0" xfId="0" applyNumberFormat="1" applyFont="1"/>
    <xf numFmtId="38" fontId="9" fillId="0" borderId="22" xfId="1" applyFont="1" applyFill="1" applyBorder="1" applyAlignment="1">
      <alignment vertical="center"/>
    </xf>
    <xf numFmtId="38" fontId="9" fillId="0" borderId="0" xfId="1" applyFont="1" applyBorder="1" applyAlignment="1">
      <alignment horizontal="left" vertical="top" shrinkToFit="1"/>
    </xf>
    <xf numFmtId="183" fontId="9" fillId="0" borderId="64" xfId="0" applyNumberFormat="1" applyFont="1" applyBorder="1" applyAlignment="1">
      <alignment horizontal="center" vertical="center" shrinkToFit="1"/>
    </xf>
    <xf numFmtId="0" fontId="23" fillId="0" borderId="1" xfId="0" applyFont="1" applyBorder="1" applyAlignment="1">
      <alignment horizontal="center" vertical="center" shrinkToFit="1"/>
    </xf>
    <xf numFmtId="0" fontId="21" fillId="0" borderId="79" xfId="0" applyFont="1" applyBorder="1" applyAlignment="1">
      <alignment horizontal="distributed" vertical="center" indent="1" shrinkToFit="1"/>
    </xf>
    <xf numFmtId="14" fontId="0" fillId="0" borderId="0" xfId="0" applyNumberFormat="1"/>
    <xf numFmtId="14" fontId="25" fillId="0" borderId="0" xfId="0" applyNumberFormat="1" applyFont="1"/>
    <xf numFmtId="176" fontId="9" fillId="0" borderId="21" xfId="0" applyNumberFormat="1" applyFont="1" applyBorder="1" applyAlignment="1">
      <alignment vertical="center"/>
    </xf>
    <xf numFmtId="176" fontId="9" fillId="0" borderId="22" xfId="0" applyNumberFormat="1" applyFont="1" applyBorder="1" applyAlignment="1">
      <alignment vertical="center"/>
    </xf>
    <xf numFmtId="183" fontId="9" fillId="0" borderId="36" xfId="0" applyNumberFormat="1" applyFont="1" applyBorder="1" applyAlignment="1">
      <alignment vertical="center" shrinkToFit="1"/>
    </xf>
    <xf numFmtId="176" fontId="9" fillId="0" borderId="22" xfId="0" applyNumberFormat="1" applyFont="1" applyBorder="1" applyAlignment="1">
      <alignment vertical="center" shrinkToFit="1"/>
    </xf>
    <xf numFmtId="178" fontId="9" fillId="0" borderId="22" xfId="0" applyNumberFormat="1" applyFont="1" applyBorder="1" applyAlignment="1">
      <alignment horizontal="right" vertical="center" shrinkToFit="1"/>
    </xf>
    <xf numFmtId="176" fontId="9" fillId="0" borderId="15" xfId="0" applyNumberFormat="1" applyFont="1" applyBorder="1" applyAlignment="1">
      <alignment vertical="center" shrinkToFit="1"/>
    </xf>
    <xf numFmtId="0" fontId="21" fillId="0" borderId="3" xfId="0" applyFont="1" applyBorder="1" applyAlignment="1">
      <alignment horizontal="center" vertical="center"/>
    </xf>
    <xf numFmtId="176" fontId="9" fillId="0" borderId="22" xfId="0" applyNumberFormat="1" applyFont="1" applyBorder="1" applyAlignment="1">
      <alignment vertical="top" wrapText="1"/>
    </xf>
    <xf numFmtId="0" fontId="21" fillId="0" borderId="25" xfId="0" applyFont="1" applyBorder="1" applyAlignment="1">
      <alignment horizontal="center" vertical="center" shrinkToFit="1"/>
    </xf>
    <xf numFmtId="0" fontId="21" fillId="0" borderId="72" xfId="0" applyFont="1" applyBorder="1" applyAlignment="1">
      <alignment horizontal="center" vertical="center" wrapText="1" shrinkToFit="1"/>
    </xf>
    <xf numFmtId="0" fontId="21" fillId="0" borderId="21" xfId="0" applyFont="1" applyBorder="1" applyAlignment="1">
      <alignment horizontal="center" vertical="center" wrapText="1" shrinkToFit="1"/>
    </xf>
    <xf numFmtId="0" fontId="21" fillId="0" borderId="26" xfId="0" applyFont="1" applyBorder="1" applyAlignment="1">
      <alignment horizontal="center" vertical="center" shrinkToFit="1"/>
    </xf>
    <xf numFmtId="0" fontId="9" fillId="0" borderId="3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21" fillId="0" borderId="78" xfId="0" applyFont="1" applyBorder="1" applyAlignment="1">
      <alignment horizontal="distributed" vertical="center" indent="1" shrinkToFit="1"/>
    </xf>
    <xf numFmtId="49" fontId="9" fillId="0" borderId="5" xfId="0" applyNumberFormat="1" applyFont="1" applyBorder="1" applyAlignment="1">
      <alignment horizontal="center" vertical="center" shrinkToFit="1"/>
    </xf>
    <xf numFmtId="57" fontId="10" fillId="0" borderId="60" xfId="0" applyNumberFormat="1" applyFont="1" applyBorder="1" applyAlignment="1">
      <alignment horizontal="left" vertical="center" indent="1"/>
    </xf>
    <xf numFmtId="0" fontId="10" fillId="0" borderId="105" xfId="0" applyFont="1" applyBorder="1" applyAlignment="1">
      <alignment horizontal="center" vertical="center"/>
    </xf>
    <xf numFmtId="57" fontId="10" fillId="0" borderId="106" xfId="0" applyNumberFormat="1" applyFont="1" applyBorder="1" applyAlignment="1">
      <alignment horizontal="left" vertical="center" indent="1"/>
    </xf>
    <xf numFmtId="0" fontId="10" fillId="0" borderId="107" xfId="0" applyFont="1" applyBorder="1" applyAlignment="1">
      <alignment horizontal="center" vertical="center"/>
    </xf>
    <xf numFmtId="57" fontId="10" fillId="0" borderId="108" xfId="0" applyNumberFormat="1" applyFont="1" applyBorder="1" applyAlignment="1">
      <alignment horizontal="left" vertical="center" indent="1"/>
    </xf>
    <xf numFmtId="57" fontId="10" fillId="0" borderId="7" xfId="0" applyNumberFormat="1" applyFont="1" applyBorder="1" applyAlignment="1">
      <alignment horizontal="left" vertical="center" indent="1"/>
    </xf>
    <xf numFmtId="0" fontId="10" fillId="0" borderId="109" xfId="0" applyFont="1" applyBorder="1" applyAlignment="1">
      <alignment horizontal="center" vertical="center"/>
    </xf>
    <xf numFmtId="57" fontId="10" fillId="0" borderId="110" xfId="0" applyNumberFormat="1" applyFont="1" applyBorder="1" applyAlignment="1">
      <alignment horizontal="left" vertical="center" indent="1"/>
    </xf>
    <xf numFmtId="57" fontId="10" fillId="0" borderId="37" xfId="0" applyNumberFormat="1" applyFont="1" applyBorder="1" applyAlignment="1">
      <alignment horizontal="left" vertical="center" indent="1"/>
    </xf>
    <xf numFmtId="0" fontId="10" fillId="0" borderId="97" xfId="0" applyFont="1" applyBorder="1" applyAlignment="1">
      <alignment horizontal="center" vertical="center"/>
    </xf>
    <xf numFmtId="57" fontId="10" fillId="0" borderId="111" xfId="0" applyNumberFormat="1" applyFont="1" applyBorder="1" applyAlignment="1">
      <alignment horizontal="left" vertical="center" indent="1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left" vertical="center" indent="1"/>
    </xf>
    <xf numFmtId="0" fontId="21" fillId="0" borderId="0" xfId="0" applyFont="1" applyAlignment="1">
      <alignment horizontal="center" vertical="center" wrapText="1" shrinkToFit="1"/>
    </xf>
    <xf numFmtId="49" fontId="9" fillId="0" borderId="0" xfId="0" applyNumberFormat="1" applyFont="1" applyAlignment="1">
      <alignment horizontal="center" vertical="center" shrinkToFit="1"/>
    </xf>
    <xf numFmtId="0" fontId="21" fillId="0" borderId="53" xfId="0" applyFont="1" applyBorder="1" applyAlignment="1">
      <alignment horizontal="distributed" vertical="center" indent="1" shrinkToFit="1"/>
    </xf>
    <xf numFmtId="185" fontId="9" fillId="0" borderId="77" xfId="0" applyNumberFormat="1" applyFont="1" applyBorder="1" applyAlignment="1">
      <alignment horizontal="center" vertical="center"/>
    </xf>
    <xf numFmtId="0" fontId="10" fillId="0" borderId="100" xfId="0" applyFont="1" applyBorder="1" applyAlignment="1">
      <alignment horizontal="center" vertical="center"/>
    </xf>
    <xf numFmtId="0" fontId="10" fillId="0" borderId="95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shrinkToFit="1"/>
    </xf>
    <xf numFmtId="183" fontId="9" fillId="0" borderId="26" xfId="0" applyNumberFormat="1" applyFont="1" applyBorder="1" applyAlignment="1">
      <alignment horizontal="center" vertical="center" shrinkToFit="1"/>
    </xf>
    <xf numFmtId="0" fontId="21" fillId="0" borderId="64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shrinkToFit="1"/>
    </xf>
    <xf numFmtId="185" fontId="9" fillId="0" borderId="71" xfId="0" applyNumberFormat="1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 shrinkToFit="1"/>
    </xf>
    <xf numFmtId="57" fontId="10" fillId="0" borderId="112" xfId="0" applyNumberFormat="1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9" fontId="9" fillId="0" borderId="7" xfId="0" applyNumberFormat="1" applyFont="1" applyBorder="1" applyAlignment="1">
      <alignment horizontal="right" vertical="center"/>
    </xf>
    <xf numFmtId="49" fontId="9" fillId="0" borderId="7" xfId="0" applyNumberFormat="1" applyFont="1" applyBorder="1" applyAlignment="1">
      <alignment horizontal="right" vertical="center" wrapText="1"/>
    </xf>
    <xf numFmtId="49" fontId="9" fillId="0" borderId="37" xfId="0" applyNumberFormat="1" applyFont="1" applyBorder="1" applyAlignment="1">
      <alignment horizontal="right" vertical="center" wrapText="1"/>
    </xf>
    <xf numFmtId="49" fontId="9" fillId="0" borderId="60" xfId="0" applyNumberFormat="1" applyFont="1" applyBorder="1" applyAlignment="1">
      <alignment horizontal="right" vertical="center"/>
    </xf>
    <xf numFmtId="49" fontId="9" fillId="0" borderId="60" xfId="0" applyNumberFormat="1" applyFont="1" applyBorder="1" applyAlignment="1">
      <alignment horizontal="right" vertical="center" wrapText="1"/>
    </xf>
    <xf numFmtId="49" fontId="9" fillId="0" borderId="37" xfId="0" applyNumberFormat="1" applyFont="1" applyBorder="1" applyAlignment="1">
      <alignment horizontal="right" vertical="center"/>
    </xf>
    <xf numFmtId="0" fontId="9" fillId="0" borderId="60" xfId="0" applyFont="1" applyBorder="1" applyAlignment="1">
      <alignment vertical="center" shrinkToFit="1"/>
    </xf>
    <xf numFmtId="183" fontId="9" fillId="0" borderId="114" xfId="0" applyNumberFormat="1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26" xfId="0" applyNumberFormat="1" applyFont="1" applyBorder="1" applyAlignment="1">
      <alignment horizontal="right" vertical="center"/>
    </xf>
    <xf numFmtId="49" fontId="9" fillId="0" borderId="4" xfId="0" applyNumberFormat="1" applyFont="1" applyBorder="1" applyAlignment="1">
      <alignment horizontal="right" vertical="center"/>
    </xf>
    <xf numFmtId="49" fontId="9" fillId="0" borderId="4" xfId="0" applyNumberFormat="1" applyFont="1" applyBorder="1" applyAlignment="1">
      <alignment horizontal="right" vertical="center" wrapText="1"/>
    </xf>
    <xf numFmtId="49" fontId="9" fillId="0" borderId="31" xfId="0" applyNumberFormat="1" applyFont="1" applyBorder="1" applyAlignment="1">
      <alignment horizontal="right" vertical="center" wrapText="1"/>
    </xf>
    <xf numFmtId="49" fontId="9" fillId="0" borderId="26" xfId="0" applyNumberFormat="1" applyFont="1" applyBorder="1" applyAlignment="1">
      <alignment horizontal="right" vertical="center" wrapText="1"/>
    </xf>
    <xf numFmtId="0" fontId="9" fillId="0" borderId="26" xfId="0" applyFont="1" applyBorder="1" applyAlignment="1">
      <alignment horizontal="center" vertical="center" shrinkToFit="1"/>
    </xf>
    <xf numFmtId="49" fontId="9" fillId="0" borderId="32" xfId="0" applyNumberFormat="1" applyFont="1" applyBorder="1" applyAlignment="1">
      <alignment horizontal="right" vertical="center" wrapText="1"/>
    </xf>
    <xf numFmtId="49" fontId="9" fillId="0" borderId="3" xfId="0" applyNumberFormat="1" applyFont="1" applyBorder="1" applyAlignment="1">
      <alignment horizontal="right" vertical="center"/>
    </xf>
    <xf numFmtId="49" fontId="9" fillId="0" borderId="3" xfId="0" applyNumberFormat="1" applyFont="1" applyBorder="1" applyAlignment="1">
      <alignment horizontal="right" vertical="center" wrapText="1"/>
    </xf>
    <xf numFmtId="49" fontId="9" fillId="0" borderId="25" xfId="0" applyNumberFormat="1" applyFont="1" applyBorder="1" applyAlignment="1">
      <alignment horizontal="right" vertical="center"/>
    </xf>
    <xf numFmtId="49" fontId="9" fillId="0" borderId="25" xfId="0" applyNumberFormat="1" applyFont="1" applyBorder="1" applyAlignment="1">
      <alignment horizontal="right" vertical="center" wrapText="1"/>
    </xf>
    <xf numFmtId="49" fontId="9" fillId="0" borderId="32" xfId="0" applyNumberFormat="1" applyFont="1" applyBorder="1" applyAlignment="1">
      <alignment horizontal="right" vertical="center"/>
    </xf>
    <xf numFmtId="0" fontId="9" fillId="0" borderId="25" xfId="0" applyFont="1" applyBorder="1" applyAlignment="1">
      <alignment horizontal="right" vertical="center" shrinkToFit="1"/>
    </xf>
    <xf numFmtId="183" fontId="9" fillId="0" borderId="68" xfId="0" applyNumberFormat="1" applyFont="1" applyBorder="1" applyAlignment="1">
      <alignment horizontal="center" vertical="center"/>
    </xf>
    <xf numFmtId="183" fontId="9" fillId="0" borderId="49" xfId="0" applyNumberFormat="1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183" fontId="9" fillId="0" borderId="39" xfId="0" applyNumberFormat="1" applyFont="1" applyBorder="1" applyAlignment="1">
      <alignment horizontal="center" vertical="center"/>
    </xf>
    <xf numFmtId="38" fontId="9" fillId="0" borderId="1" xfId="1" applyFont="1" applyBorder="1" applyAlignment="1">
      <alignment vertical="center"/>
    </xf>
    <xf numFmtId="38" fontId="9" fillId="0" borderId="1" xfId="1" applyFont="1" applyFill="1" applyBorder="1" applyAlignment="1">
      <alignment vertical="center"/>
    </xf>
    <xf numFmtId="38" fontId="9" fillId="0" borderId="1" xfId="1" applyFont="1" applyFill="1" applyBorder="1" applyAlignment="1">
      <alignment horizontal="center" vertical="center"/>
    </xf>
    <xf numFmtId="38" fontId="9" fillId="0" borderId="1" xfId="1" applyFont="1" applyBorder="1" applyAlignment="1">
      <alignment horizontal="center" vertical="center"/>
    </xf>
    <xf numFmtId="38" fontId="11" fillId="0" borderId="1" xfId="1" applyFont="1" applyBorder="1" applyAlignment="1">
      <alignment horizontal="center" vertical="center"/>
    </xf>
    <xf numFmtId="38" fontId="9" fillId="0" borderId="34" xfId="1" applyFont="1" applyBorder="1" applyAlignment="1">
      <alignment vertical="center"/>
    </xf>
    <xf numFmtId="38" fontId="9" fillId="0" borderId="0" xfId="1" applyFont="1" applyBorder="1" applyAlignment="1">
      <alignment horizontal="left" vertical="top" wrapText="1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38" fontId="8" fillId="0" borderId="1" xfId="1" applyFont="1" applyBorder="1" applyAlignment="1">
      <alignment horizontal="center" vertical="center"/>
    </xf>
    <xf numFmtId="38" fontId="8" fillId="0" borderId="1" xfId="1" applyFont="1" applyBorder="1" applyAlignment="1">
      <alignment horizontal="center" vertical="center" wrapText="1"/>
    </xf>
    <xf numFmtId="38" fontId="9" fillId="0" borderId="1" xfId="1" applyFont="1" applyBorder="1" applyAlignment="1">
      <alignment vertical="center" shrinkToFit="1"/>
    </xf>
    <xf numFmtId="185" fontId="9" fillId="0" borderId="1" xfId="1" applyNumberFormat="1" applyFont="1" applyBorder="1" applyAlignment="1">
      <alignment vertical="center" shrinkToFit="1"/>
    </xf>
    <xf numFmtId="0" fontId="21" fillId="0" borderId="22" xfId="0" applyFont="1" applyBorder="1" applyAlignment="1">
      <alignment horizontal="center" vertical="center"/>
    </xf>
    <xf numFmtId="0" fontId="21" fillId="0" borderId="53" xfId="0" applyFont="1" applyBorder="1" applyAlignment="1">
      <alignment horizontal="distributed" vertical="center" indent="1"/>
    </xf>
    <xf numFmtId="0" fontId="8" fillId="0" borderId="53" xfId="0" applyFont="1" applyBorder="1" applyAlignment="1">
      <alignment vertical="center"/>
    </xf>
    <xf numFmtId="0" fontId="8" fillId="0" borderId="2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38" fontId="8" fillId="0" borderId="22" xfId="1" applyFont="1" applyBorder="1" applyAlignment="1">
      <alignment horizontal="center" vertical="center"/>
    </xf>
    <xf numFmtId="38" fontId="8" fillId="0" borderId="53" xfId="1" applyFont="1" applyBorder="1" applyAlignment="1">
      <alignment horizontal="center" vertical="center"/>
    </xf>
    <xf numFmtId="38" fontId="9" fillId="0" borderId="53" xfId="1" applyFont="1" applyBorder="1" applyAlignment="1">
      <alignment vertical="center" shrinkToFit="1"/>
    </xf>
    <xf numFmtId="38" fontId="9" fillId="0" borderId="22" xfId="1" applyFont="1" applyBorder="1" applyAlignment="1">
      <alignment vertical="center" shrinkToFit="1"/>
    </xf>
    <xf numFmtId="185" fontId="9" fillId="0" borderId="53" xfId="1" applyNumberFormat="1" applyFont="1" applyBorder="1" applyAlignment="1">
      <alignment vertical="center" shrinkToFit="1"/>
    </xf>
    <xf numFmtId="185" fontId="9" fillId="0" borderId="22" xfId="1" applyNumberFormat="1" applyFont="1" applyBorder="1" applyAlignment="1">
      <alignment vertical="center" shrinkToFit="1"/>
    </xf>
    <xf numFmtId="0" fontId="8" fillId="0" borderId="92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38" fontId="8" fillId="0" borderId="34" xfId="1" applyFont="1" applyBorder="1" applyAlignment="1">
      <alignment horizontal="center" vertical="center"/>
    </xf>
    <xf numFmtId="38" fontId="8" fillId="0" borderId="36" xfId="1" applyFont="1" applyBorder="1" applyAlignment="1">
      <alignment horizontal="center" vertical="center"/>
    </xf>
    <xf numFmtId="177" fontId="9" fillId="0" borderId="1" xfId="0" applyNumberFormat="1" applyFont="1" applyBorder="1" applyAlignment="1">
      <alignment vertical="center"/>
    </xf>
    <xf numFmtId="0" fontId="21" fillId="0" borderId="50" xfId="0" applyFont="1" applyBorder="1" applyAlignment="1">
      <alignment horizontal="center" vertical="center"/>
    </xf>
    <xf numFmtId="0" fontId="21" fillId="0" borderId="52" xfId="0" applyFont="1" applyBorder="1" applyAlignment="1">
      <alignment horizontal="center" vertical="center"/>
    </xf>
    <xf numFmtId="178" fontId="9" fillId="0" borderId="23" xfId="0" applyNumberFormat="1" applyFont="1" applyBorder="1" applyAlignment="1">
      <alignment horizontal="right" vertical="center" wrapText="1" shrinkToFit="1"/>
    </xf>
    <xf numFmtId="0" fontId="9" fillId="0" borderId="23" xfId="0" applyFont="1" applyBorder="1" applyAlignment="1">
      <alignment horizontal="right" vertical="center" wrapText="1" shrinkToFit="1"/>
    </xf>
    <xf numFmtId="189" fontId="9" fillId="0" borderId="23" xfId="0" applyNumberFormat="1" applyFont="1" applyBorder="1" applyAlignment="1">
      <alignment horizontal="right" vertical="center" wrapText="1" shrinkToFit="1"/>
    </xf>
    <xf numFmtId="0" fontId="9" fillId="0" borderId="15" xfId="0" applyFont="1" applyBorder="1" applyAlignment="1">
      <alignment horizontal="right" vertical="center" wrapText="1" shrinkToFit="1"/>
    </xf>
    <xf numFmtId="38" fontId="9" fillId="0" borderId="36" xfId="1" applyFont="1" applyFill="1" applyBorder="1" applyAlignment="1">
      <alignment vertical="center"/>
    </xf>
    <xf numFmtId="38" fontId="9" fillId="0" borderId="2" xfId="1" applyFont="1" applyBorder="1" applyAlignment="1">
      <alignment vertical="center" wrapText="1"/>
    </xf>
    <xf numFmtId="38" fontId="9" fillId="0" borderId="2" xfId="1" applyFont="1" applyFill="1" applyBorder="1" applyAlignment="1">
      <alignment vertical="center" wrapText="1"/>
    </xf>
    <xf numFmtId="38" fontId="9" fillId="0" borderId="35" xfId="1" applyFont="1" applyBorder="1" applyAlignment="1">
      <alignment vertical="center" wrapText="1"/>
    </xf>
    <xf numFmtId="177" fontId="9" fillId="0" borderId="2" xfId="0" applyNumberFormat="1" applyFont="1" applyBorder="1" applyAlignment="1">
      <alignment vertical="center"/>
    </xf>
    <xf numFmtId="178" fontId="9" fillId="0" borderId="24" xfId="0" applyNumberFormat="1" applyFont="1" applyBorder="1" applyAlignment="1">
      <alignment horizontal="right" vertical="center" wrapText="1" shrinkToFit="1"/>
    </xf>
    <xf numFmtId="176" fontId="9" fillId="0" borderId="1" xfId="0" applyNumberFormat="1" applyFont="1" applyBorder="1" applyAlignment="1">
      <alignment vertical="center" shrinkToFit="1"/>
    </xf>
    <xf numFmtId="176" fontId="9" fillId="0" borderId="1" xfId="0" applyNumberFormat="1" applyFont="1" applyBorder="1" applyAlignment="1">
      <alignment horizontal="right" vertical="center" shrinkToFit="1"/>
    </xf>
    <xf numFmtId="178" fontId="9" fillId="0" borderId="1" xfId="0" applyNumberFormat="1" applyFont="1" applyBorder="1" applyAlignment="1">
      <alignment horizontal="right" vertical="center" shrinkToFit="1"/>
    </xf>
    <xf numFmtId="0" fontId="9" fillId="0" borderId="1" xfId="0" applyFont="1" applyBorder="1" applyAlignment="1">
      <alignment horizontal="right" vertical="center" shrinkToFit="1"/>
    </xf>
    <xf numFmtId="0" fontId="23" fillId="0" borderId="0" xfId="0" applyFont="1" applyAlignment="1">
      <alignment shrinkToFit="1"/>
    </xf>
    <xf numFmtId="176" fontId="9" fillId="0" borderId="0" xfId="0" applyNumberFormat="1" applyFont="1" applyAlignment="1">
      <alignment vertical="center" shrinkToFit="1"/>
    </xf>
    <xf numFmtId="178" fontId="9" fillId="0" borderId="0" xfId="0" applyNumberFormat="1" applyFont="1" applyAlignment="1">
      <alignment horizontal="right" vertical="center" shrinkToFit="1"/>
    </xf>
    <xf numFmtId="0" fontId="9" fillId="0" borderId="0" xfId="0" applyFont="1" applyAlignment="1">
      <alignment horizontal="right" vertical="center" shrinkToFit="1"/>
    </xf>
    <xf numFmtId="0" fontId="21" fillId="0" borderId="22" xfId="0" applyFont="1" applyBorder="1" applyAlignment="1">
      <alignment horizontal="center" vertical="center" shrinkToFit="1"/>
    </xf>
    <xf numFmtId="176" fontId="9" fillId="0" borderId="22" xfId="0" applyNumberFormat="1" applyFont="1" applyBorder="1" applyAlignment="1">
      <alignment horizontal="right" vertical="center" shrinkToFit="1"/>
    </xf>
    <xf numFmtId="0" fontId="9" fillId="0" borderId="22" xfId="0" applyFont="1" applyBorder="1" applyAlignment="1">
      <alignment horizontal="right" vertical="center" shrinkToFit="1"/>
    </xf>
    <xf numFmtId="176" fontId="9" fillId="0" borderId="23" xfId="0" applyNumberFormat="1" applyFont="1" applyBorder="1" applyAlignment="1">
      <alignment horizontal="right" vertical="center" shrinkToFit="1"/>
    </xf>
    <xf numFmtId="0" fontId="9" fillId="0" borderId="23" xfId="0" applyFont="1" applyBorder="1" applyAlignment="1">
      <alignment horizontal="right" vertical="center" shrinkToFit="1"/>
    </xf>
    <xf numFmtId="0" fontId="9" fillId="0" borderId="15" xfId="0" applyFont="1" applyBorder="1" applyAlignment="1">
      <alignment horizontal="right" vertical="center" shrinkToFit="1"/>
    </xf>
    <xf numFmtId="176" fontId="9" fillId="0" borderId="15" xfId="0" applyNumberFormat="1" applyFont="1" applyBorder="1" applyAlignment="1">
      <alignment horizontal="right" vertical="center" shrinkToFit="1"/>
    </xf>
    <xf numFmtId="176" fontId="9" fillId="0" borderId="2" xfId="0" applyNumberFormat="1" applyFont="1" applyBorder="1" applyAlignment="1">
      <alignment vertical="center" shrinkToFit="1"/>
    </xf>
    <xf numFmtId="176" fontId="9" fillId="0" borderId="2" xfId="0" applyNumberFormat="1" applyFont="1" applyBorder="1" applyAlignment="1">
      <alignment horizontal="right" vertical="center" shrinkToFit="1"/>
    </xf>
    <xf numFmtId="178" fontId="9" fillId="0" borderId="2" xfId="0" applyNumberFormat="1" applyFont="1" applyBorder="1" applyAlignment="1">
      <alignment horizontal="right" vertical="center" shrinkToFit="1"/>
    </xf>
    <xf numFmtId="176" fontId="9" fillId="0" borderId="24" xfId="0" applyNumberFormat="1" applyFont="1" applyBorder="1" applyAlignment="1">
      <alignment horizontal="right" vertical="center" shrinkToFit="1"/>
    </xf>
    <xf numFmtId="176" fontId="9" fillId="0" borderId="6" xfId="0" applyNumberFormat="1" applyFont="1" applyBorder="1" applyAlignment="1">
      <alignment vertical="center" shrinkToFit="1"/>
    </xf>
    <xf numFmtId="176" fontId="9" fillId="0" borderId="6" xfId="0" applyNumberFormat="1" applyFont="1" applyBorder="1" applyAlignment="1">
      <alignment horizontal="right" vertical="center" shrinkToFit="1"/>
    </xf>
    <xf numFmtId="176" fontId="9" fillId="0" borderId="71" xfId="0" applyNumberFormat="1" applyFont="1" applyBorder="1" applyAlignment="1">
      <alignment horizontal="right" vertical="center" shrinkToFit="1"/>
    </xf>
    <xf numFmtId="176" fontId="9" fillId="0" borderId="53" xfId="0" applyNumberFormat="1" applyFont="1" applyBorder="1" applyAlignment="1">
      <alignment vertical="center" shrinkToFit="1"/>
    </xf>
    <xf numFmtId="176" fontId="9" fillId="0" borderId="53" xfId="0" applyNumberFormat="1" applyFont="1" applyBorder="1" applyAlignment="1">
      <alignment horizontal="right" vertical="center" shrinkToFit="1"/>
    </xf>
    <xf numFmtId="178" fontId="9" fillId="0" borderId="53" xfId="0" applyNumberFormat="1" applyFont="1" applyBorder="1" applyAlignment="1">
      <alignment horizontal="right" vertical="center" shrinkToFit="1"/>
    </xf>
    <xf numFmtId="176" fontId="9" fillId="0" borderId="29" xfId="0" applyNumberFormat="1" applyFont="1" applyBorder="1" applyAlignment="1">
      <alignment horizontal="right" vertical="center" shrinkToFit="1"/>
    </xf>
    <xf numFmtId="0" fontId="9" fillId="0" borderId="53" xfId="0" applyFont="1" applyBorder="1" applyAlignment="1">
      <alignment horizontal="right" vertical="center" shrinkToFit="1"/>
    </xf>
    <xf numFmtId="0" fontId="9" fillId="0" borderId="29" xfId="0" applyFont="1" applyBorder="1" applyAlignment="1">
      <alignment horizontal="right" vertical="center" shrinkToFit="1"/>
    </xf>
    <xf numFmtId="0" fontId="9" fillId="0" borderId="6" xfId="0" applyFont="1" applyBorder="1" applyAlignment="1">
      <alignment horizontal="right" vertical="center" shrinkToFit="1"/>
    </xf>
    <xf numFmtId="0" fontId="9" fillId="0" borderId="71" xfId="0" applyFont="1" applyBorder="1" applyAlignment="1">
      <alignment horizontal="right" vertical="center" shrinkToFit="1"/>
    </xf>
    <xf numFmtId="0" fontId="9" fillId="0" borderId="2" xfId="0" applyFont="1" applyBorder="1" applyAlignment="1">
      <alignment horizontal="right" vertical="center" shrinkToFit="1"/>
    </xf>
    <xf numFmtId="0" fontId="9" fillId="0" borderId="24" xfId="0" applyFont="1" applyBorder="1" applyAlignment="1">
      <alignment horizontal="right" vertical="center" shrinkToFit="1"/>
    </xf>
    <xf numFmtId="176" fontId="9" fillId="0" borderId="2" xfId="0" applyNumberFormat="1" applyFont="1" applyBorder="1" applyAlignment="1">
      <alignment vertical="center" wrapText="1" shrinkToFit="1"/>
    </xf>
    <xf numFmtId="176" fontId="18" fillId="0" borderId="2" xfId="0" applyNumberFormat="1" applyFont="1" applyBorder="1" applyAlignment="1">
      <alignment vertical="center" wrapText="1" shrinkToFit="1"/>
    </xf>
    <xf numFmtId="176" fontId="9" fillId="0" borderId="34" xfId="0" applyNumberFormat="1" applyFont="1" applyBorder="1" applyAlignment="1">
      <alignment vertical="center" shrinkToFit="1"/>
    </xf>
    <xf numFmtId="176" fontId="9" fillId="0" borderId="35" xfId="0" applyNumberFormat="1" applyFont="1" applyBorder="1" applyAlignment="1">
      <alignment vertical="center" shrinkToFit="1"/>
    </xf>
    <xf numFmtId="176" fontId="9" fillId="0" borderId="92" xfId="0" applyNumberFormat="1" applyFont="1" applyBorder="1" applyAlignment="1">
      <alignment vertical="center" shrinkToFit="1"/>
    </xf>
    <xf numFmtId="176" fontId="9" fillId="0" borderId="36" xfId="0" applyNumberFormat="1" applyFont="1" applyBorder="1" applyAlignment="1">
      <alignment vertical="center" shrinkToFit="1"/>
    </xf>
    <xf numFmtId="176" fontId="9" fillId="0" borderId="113" xfId="0" applyNumberFormat="1" applyFont="1" applyBorder="1" applyAlignment="1">
      <alignment vertical="center" shrinkToFit="1"/>
    </xf>
    <xf numFmtId="0" fontId="21" fillId="0" borderId="92" xfId="0" applyFont="1" applyBorder="1" applyAlignment="1">
      <alignment horizontal="distributed" vertical="center" indent="1" shrinkToFit="1"/>
    </xf>
    <xf numFmtId="176" fontId="9" fillId="0" borderId="1" xfId="0" applyNumberFormat="1" applyFont="1" applyBorder="1" applyAlignment="1">
      <alignment vertical="center"/>
    </xf>
    <xf numFmtId="176" fontId="9" fillId="0" borderId="34" xfId="0" applyNumberFormat="1" applyFont="1" applyBorder="1" applyAlignment="1">
      <alignment vertical="center"/>
    </xf>
    <xf numFmtId="183" fontId="9" fillId="0" borderId="34" xfId="0" applyNumberFormat="1" applyFont="1" applyBorder="1" applyAlignment="1">
      <alignment vertical="center" shrinkToFit="1"/>
    </xf>
    <xf numFmtId="176" fontId="9" fillId="0" borderId="36" xfId="0" applyNumberFormat="1" applyFont="1" applyBorder="1" applyAlignment="1">
      <alignment vertical="center"/>
    </xf>
    <xf numFmtId="176" fontId="9" fillId="0" borderId="23" xfId="0" applyNumberFormat="1" applyFont="1" applyBorder="1" applyAlignment="1">
      <alignment vertical="center" shrinkToFit="1"/>
    </xf>
    <xf numFmtId="0" fontId="21" fillId="0" borderId="4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vertical="center"/>
    </xf>
    <xf numFmtId="176" fontId="9" fillId="0" borderId="35" xfId="0" applyNumberFormat="1" applyFont="1" applyBorder="1" applyAlignment="1">
      <alignment vertical="center"/>
    </xf>
    <xf numFmtId="189" fontId="9" fillId="0" borderId="2" xfId="0" applyNumberFormat="1" applyFont="1" applyBorder="1" applyAlignment="1">
      <alignment horizontal="right" vertical="center" shrinkToFit="1"/>
    </xf>
    <xf numFmtId="0" fontId="21" fillId="0" borderId="7" xfId="0" applyFont="1" applyBorder="1" applyAlignment="1">
      <alignment horizontal="center" vertical="center"/>
    </xf>
    <xf numFmtId="176" fontId="9" fillId="0" borderId="6" xfId="0" applyNumberFormat="1" applyFont="1" applyBorder="1" applyAlignment="1">
      <alignment vertical="center"/>
    </xf>
    <xf numFmtId="176" fontId="9" fillId="0" borderId="113" xfId="0" applyNumberFormat="1" applyFont="1" applyBorder="1" applyAlignment="1">
      <alignment vertical="center"/>
    </xf>
    <xf numFmtId="176" fontId="9" fillId="0" borderId="53" xfId="0" applyNumberFormat="1" applyFont="1" applyBorder="1" applyAlignment="1">
      <alignment vertical="center"/>
    </xf>
    <xf numFmtId="176" fontId="9" fillId="0" borderId="92" xfId="0" applyNumberFormat="1" applyFont="1" applyBorder="1" applyAlignment="1">
      <alignment vertical="center"/>
    </xf>
    <xf numFmtId="189" fontId="9" fillId="0" borderId="22" xfId="0" applyNumberFormat="1" applyFont="1" applyBorder="1" applyAlignment="1">
      <alignment horizontal="right" vertical="center" shrinkToFit="1"/>
    </xf>
    <xf numFmtId="176" fontId="9" fillId="0" borderId="22" xfId="0" applyNumberFormat="1" applyFont="1" applyBorder="1" applyAlignment="1">
      <alignment vertical="center" wrapText="1"/>
    </xf>
    <xf numFmtId="176" fontId="9" fillId="0" borderId="36" xfId="0" applyNumberFormat="1" applyFont="1" applyBorder="1" applyAlignment="1">
      <alignment vertical="center" wrapText="1"/>
    </xf>
    <xf numFmtId="183" fontId="9" fillId="0" borderId="92" xfId="0" applyNumberFormat="1" applyFont="1" applyBorder="1" applyAlignment="1">
      <alignment vertical="center" shrinkToFit="1"/>
    </xf>
    <xf numFmtId="176" fontId="9" fillId="0" borderId="29" xfId="0" applyNumberFormat="1" applyFont="1" applyBorder="1" applyAlignment="1">
      <alignment vertical="center" shrinkToFit="1"/>
    </xf>
    <xf numFmtId="176" fontId="9" fillId="0" borderId="25" xfId="0" applyNumberFormat="1" applyFont="1" applyBorder="1" applyAlignment="1">
      <alignment vertical="center"/>
    </xf>
    <xf numFmtId="176" fontId="9" fillId="0" borderId="26" xfId="0" applyNumberFormat="1" applyFont="1" applyBorder="1" applyAlignment="1">
      <alignment vertical="center"/>
    </xf>
    <xf numFmtId="176" fontId="9" fillId="0" borderId="64" xfId="0" applyNumberFormat="1" applyFont="1" applyBorder="1" applyAlignment="1">
      <alignment vertical="center"/>
    </xf>
    <xf numFmtId="176" fontId="9" fillId="0" borderId="60" xfId="0" applyNumberFormat="1" applyFont="1" applyBorder="1" applyAlignment="1">
      <alignment vertical="center"/>
    </xf>
    <xf numFmtId="176" fontId="9" fillId="0" borderId="21" xfId="0" applyNumberFormat="1" applyFont="1" applyBorder="1" applyAlignment="1">
      <alignment vertical="center" wrapText="1"/>
    </xf>
    <xf numFmtId="0" fontId="23" fillId="0" borderId="9" xfId="0" applyFont="1" applyBorder="1" applyAlignment="1">
      <alignment horizontal="right" vertical="center"/>
    </xf>
    <xf numFmtId="0" fontId="23" fillId="0" borderId="3" xfId="0" applyFont="1" applyBorder="1" applyAlignment="1">
      <alignment horizontal="right" vertical="center"/>
    </xf>
    <xf numFmtId="0" fontId="23" fillId="0" borderId="4" xfId="0" applyFont="1" applyBorder="1" applyAlignment="1">
      <alignment horizontal="right" vertical="center"/>
    </xf>
    <xf numFmtId="0" fontId="23" fillId="0" borderId="8" xfId="0" applyFont="1" applyBorder="1" applyAlignment="1">
      <alignment horizontal="right" vertical="center"/>
    </xf>
    <xf numFmtId="0" fontId="23" fillId="0" borderId="7" xfId="0" applyFont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85" fontId="9" fillId="0" borderId="1" xfId="0" applyNumberFormat="1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49" fontId="9" fillId="0" borderId="22" xfId="0" applyNumberFormat="1" applyFont="1" applyBorder="1" applyAlignment="1">
      <alignment horizontal="center" vertical="center"/>
    </xf>
    <xf numFmtId="183" fontId="9" fillId="0" borderId="25" xfId="0" applyNumberFormat="1" applyFont="1" applyBorder="1" applyAlignment="1">
      <alignment horizontal="center" vertical="center"/>
    </xf>
    <xf numFmtId="183" fontId="9" fillId="0" borderId="21" xfId="0" applyNumberFormat="1" applyFont="1" applyBorder="1" applyAlignment="1">
      <alignment horizontal="center" vertical="center"/>
    </xf>
    <xf numFmtId="49" fontId="9" fillId="0" borderId="34" xfId="0" applyNumberFormat="1" applyFont="1" applyBorder="1" applyAlignment="1">
      <alignment horizontal="center" vertical="center"/>
    </xf>
    <xf numFmtId="49" fontId="9" fillId="0" borderId="36" xfId="0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5" xfId="0" applyNumberFormat="1" applyFont="1" applyBorder="1" applyAlignment="1">
      <alignment horizontal="center" vertical="center"/>
    </xf>
    <xf numFmtId="183" fontId="9" fillId="0" borderId="26" xfId="0" applyNumberFormat="1" applyFont="1" applyBorder="1" applyAlignment="1">
      <alignment horizontal="center" vertical="center"/>
    </xf>
    <xf numFmtId="185" fontId="9" fillId="0" borderId="2" xfId="0" applyNumberFormat="1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49" fontId="9" fillId="0" borderId="113" xfId="0" applyNumberFormat="1" applyFont="1" applyBorder="1" applyAlignment="1">
      <alignment horizontal="center" vertical="center"/>
    </xf>
    <xf numFmtId="183" fontId="9" fillId="0" borderId="60" xfId="0" applyNumberFormat="1" applyFont="1" applyBorder="1" applyAlignment="1">
      <alignment horizontal="center" vertical="center"/>
    </xf>
    <xf numFmtId="185" fontId="9" fillId="0" borderId="6" xfId="0" applyNumberFormat="1" applyFont="1" applyBorder="1" applyAlignment="1">
      <alignment horizontal="center" vertical="center"/>
    </xf>
    <xf numFmtId="0" fontId="23" fillId="0" borderId="53" xfId="0" applyFont="1" applyBorder="1" applyAlignment="1">
      <alignment horizontal="center" vertical="center"/>
    </xf>
    <xf numFmtId="49" fontId="9" fillId="0" borderId="53" xfId="0" applyNumberFormat="1" applyFont="1" applyBorder="1" applyAlignment="1">
      <alignment horizontal="center" vertical="center"/>
    </xf>
    <xf numFmtId="49" fontId="9" fillId="0" borderId="92" xfId="0" applyNumberFormat="1" applyFont="1" applyBorder="1" applyAlignment="1">
      <alignment horizontal="center" vertical="center"/>
    </xf>
    <xf numFmtId="183" fontId="9" fillId="0" borderId="64" xfId="0" applyNumberFormat="1" applyFont="1" applyBorder="1" applyAlignment="1">
      <alignment horizontal="center" vertical="center"/>
    </xf>
    <xf numFmtId="185" fontId="9" fillId="0" borderId="53" xfId="0" applyNumberFormat="1" applyFont="1" applyBorder="1" applyAlignment="1">
      <alignment horizontal="center" vertical="center"/>
    </xf>
    <xf numFmtId="185" fontId="9" fillId="0" borderId="22" xfId="0" applyNumberFormat="1" applyFont="1" applyBorder="1" applyAlignment="1">
      <alignment horizontal="center" vertical="center"/>
    </xf>
    <xf numFmtId="185" fontId="9" fillId="0" borderId="6" xfId="0" applyNumberFormat="1" applyFont="1" applyBorder="1" applyAlignment="1">
      <alignment horizontal="center" vertical="center" shrinkToFit="1"/>
    </xf>
    <xf numFmtId="49" fontId="9" fillId="0" borderId="22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 shrinkToFit="1"/>
    </xf>
    <xf numFmtId="183" fontId="9" fillId="0" borderId="25" xfId="0" applyNumberFormat="1" applyFont="1" applyBorder="1" applyAlignment="1">
      <alignment horizontal="center" vertical="center" shrinkToFit="1"/>
    </xf>
    <xf numFmtId="0" fontId="0" fillId="0" borderId="1" xfId="0" applyBorder="1"/>
    <xf numFmtId="0" fontId="23" fillId="0" borderId="53" xfId="0" applyFont="1" applyBorder="1" applyAlignment="1">
      <alignment horizontal="distributed" vertical="center" indent="1" shrinkToFit="1"/>
    </xf>
    <xf numFmtId="49" fontId="9" fillId="0" borderId="53" xfId="0" applyNumberFormat="1" applyFont="1" applyBorder="1" applyAlignment="1">
      <alignment horizontal="center" vertical="center" shrinkToFit="1"/>
    </xf>
    <xf numFmtId="49" fontId="9" fillId="0" borderId="6" xfId="0" applyNumberFormat="1" applyFont="1" applyBorder="1" applyAlignment="1">
      <alignment horizontal="center" vertical="center" shrinkToFit="1"/>
    </xf>
    <xf numFmtId="0" fontId="23" fillId="0" borderId="64" xfId="0" applyFont="1" applyBorder="1" applyAlignment="1">
      <alignment horizontal="center" vertical="center"/>
    </xf>
    <xf numFmtId="49" fontId="9" fillId="0" borderId="92" xfId="0" applyNumberFormat="1" applyFont="1" applyBorder="1" applyAlignment="1">
      <alignment horizontal="center" vertical="center" shrinkToFit="1"/>
    </xf>
    <xf numFmtId="49" fontId="9" fillId="0" borderId="11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185" fontId="9" fillId="0" borderId="1" xfId="0" quotePrefix="1" applyNumberFormat="1" applyFont="1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183" fontId="9" fillId="0" borderId="25" xfId="0" quotePrefix="1" applyNumberFormat="1" applyFont="1" applyBorder="1" applyAlignment="1">
      <alignment horizontal="center" vertical="center" shrinkToFit="1"/>
    </xf>
    <xf numFmtId="183" fontId="9" fillId="0" borderId="0" xfId="0" applyNumberFormat="1" applyFont="1" applyAlignment="1">
      <alignment horizontal="center" vertical="center" shrinkToFit="1"/>
    </xf>
    <xf numFmtId="49" fontId="11" fillId="0" borderId="1" xfId="0" applyNumberFormat="1" applyFont="1" applyBorder="1" applyAlignment="1">
      <alignment horizontal="center" vertical="center"/>
    </xf>
    <xf numFmtId="49" fontId="11" fillId="0" borderId="34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distributed" shrinkToFit="1"/>
    </xf>
    <xf numFmtId="0" fontId="24" fillId="0" borderId="1" xfId="0" applyFont="1" applyBorder="1" applyAlignment="1">
      <alignment horizontal="center" vertical="center" wrapText="1" shrinkToFit="1"/>
    </xf>
    <xf numFmtId="38" fontId="9" fillId="0" borderId="1" xfId="1" applyFont="1" applyBorder="1" applyAlignment="1">
      <alignment horizontal="center" vertical="center" shrinkToFit="1"/>
    </xf>
    <xf numFmtId="0" fontId="9" fillId="0" borderId="22" xfId="0" applyFont="1" applyBorder="1" applyAlignment="1">
      <alignment vertical="center" wrapText="1" shrinkToFit="1"/>
    </xf>
    <xf numFmtId="185" fontId="9" fillId="0" borderId="23" xfId="0" applyNumberFormat="1" applyFont="1" applyBorder="1" applyAlignment="1">
      <alignment horizontal="center" vertical="center"/>
    </xf>
    <xf numFmtId="185" fontId="9" fillId="0" borderId="15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distributed" shrinkToFit="1"/>
    </xf>
    <xf numFmtId="0" fontId="9" fillId="0" borderId="22" xfId="0" applyFont="1" applyBorder="1" applyAlignment="1">
      <alignment horizontal="center" vertical="center" wrapText="1" shrinkToFit="1"/>
    </xf>
    <xf numFmtId="185" fontId="9" fillId="0" borderId="53" xfId="0" applyNumberFormat="1" applyFont="1" applyBorder="1" applyAlignment="1">
      <alignment horizontal="center" vertical="center" shrinkToFit="1"/>
    </xf>
    <xf numFmtId="185" fontId="9" fillId="0" borderId="29" xfId="0" applyNumberFormat="1" applyFont="1" applyBorder="1" applyAlignment="1">
      <alignment horizontal="center" vertical="center"/>
    </xf>
    <xf numFmtId="49" fontId="9" fillId="0" borderId="25" xfId="0" applyNumberFormat="1" applyFont="1" applyBorder="1" applyAlignment="1">
      <alignment horizontal="center" vertical="center" shrinkToFit="1"/>
    </xf>
    <xf numFmtId="49" fontId="9" fillId="0" borderId="26" xfId="0" applyNumberFormat="1" applyFont="1" applyBorder="1" applyAlignment="1">
      <alignment horizontal="center" vertical="center" shrinkToFit="1"/>
    </xf>
    <xf numFmtId="49" fontId="9" fillId="0" borderId="64" xfId="0" applyNumberFormat="1" applyFont="1" applyBorder="1" applyAlignment="1">
      <alignment horizontal="center" vertical="center" shrinkToFit="1"/>
    </xf>
    <xf numFmtId="49" fontId="9" fillId="0" borderId="21" xfId="0" applyNumberFormat="1" applyFont="1" applyBorder="1" applyAlignment="1">
      <alignment horizontal="center" vertical="center" shrinkToFit="1"/>
    </xf>
    <xf numFmtId="49" fontId="9" fillId="0" borderId="60" xfId="0" applyNumberFormat="1" applyFont="1" applyBorder="1" applyAlignment="1">
      <alignment horizontal="center" vertical="center" shrinkToFit="1"/>
    </xf>
    <xf numFmtId="0" fontId="21" fillId="0" borderId="9" xfId="0" applyFont="1" applyBorder="1" applyAlignment="1">
      <alignment horizontal="distributed" vertical="center" indent="1"/>
    </xf>
    <xf numFmtId="0" fontId="9" fillId="0" borderId="9" xfId="0" applyFont="1" applyBorder="1" applyAlignment="1">
      <alignment horizontal="center" vertical="center" shrinkToFit="1"/>
    </xf>
    <xf numFmtId="0" fontId="21" fillId="0" borderId="76" xfId="0" applyFont="1" applyBorder="1" applyAlignment="1">
      <alignment horizontal="center" vertical="center" wrapText="1"/>
    </xf>
    <xf numFmtId="0" fontId="21" fillId="0" borderId="64" xfId="0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17" fillId="0" borderId="0" xfId="0" applyFont="1" applyAlignment="1">
      <alignment horizontal="left" vertical="center" indent="2"/>
    </xf>
    <xf numFmtId="0" fontId="21" fillId="0" borderId="55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shrinkToFit="1"/>
    </xf>
    <xf numFmtId="0" fontId="21" fillId="0" borderId="92" xfId="0" applyFont="1" applyBorder="1" applyAlignment="1">
      <alignment horizontal="distributed" vertical="center" indent="1"/>
    </xf>
    <xf numFmtId="0" fontId="21" fillId="0" borderId="64" xfId="0" applyFont="1" applyBorder="1" applyAlignment="1">
      <alignment horizontal="distributed" vertical="center" indent="1"/>
    </xf>
    <xf numFmtId="0" fontId="23" fillId="0" borderId="92" xfId="0" applyFont="1" applyBorder="1" applyAlignment="1">
      <alignment horizontal="distributed" vertical="center" indent="1" shrinkToFit="1"/>
    </xf>
    <xf numFmtId="0" fontId="0" fillId="0" borderId="92" xfId="0" applyBorder="1" applyAlignment="1">
      <alignment horizontal="center" vertical="center" shrinkToFit="1"/>
    </xf>
    <xf numFmtId="0" fontId="21" fillId="0" borderId="64" xfId="0" applyFont="1" applyBorder="1" applyAlignment="1">
      <alignment horizontal="distributed" vertical="center" indent="1" shrinkToFit="1"/>
    </xf>
    <xf numFmtId="0" fontId="21" fillId="0" borderId="20" xfId="0" applyFont="1" applyBorder="1" applyAlignment="1">
      <alignment horizontal="center" vertical="center" shrinkToFit="1"/>
    </xf>
    <xf numFmtId="0" fontId="21" fillId="0" borderId="78" xfId="0" applyFont="1" applyBorder="1" applyAlignment="1">
      <alignment horizontal="center" vertical="center" shrinkToFit="1"/>
    </xf>
    <xf numFmtId="0" fontId="21" fillId="0" borderId="84" xfId="0" applyFont="1" applyBorder="1" applyAlignment="1">
      <alignment horizontal="center" vertical="center" shrinkToFit="1"/>
    </xf>
    <xf numFmtId="186" fontId="9" fillId="0" borderId="1" xfId="1" applyNumberFormat="1" applyFont="1" applyBorder="1" applyAlignment="1">
      <alignment vertical="center" shrinkToFit="1"/>
    </xf>
    <xf numFmtId="0" fontId="21" fillId="0" borderId="2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distributed" vertical="center" indent="1"/>
    </xf>
    <xf numFmtId="0" fontId="9" fillId="0" borderId="31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49" fontId="9" fillId="0" borderId="99" xfId="0" applyNumberFormat="1" applyFont="1" applyBorder="1" applyAlignment="1">
      <alignment horizontal="center" vertical="center" wrapText="1"/>
    </xf>
    <xf numFmtId="49" fontId="9" fillId="0" borderId="103" xfId="0" applyNumberFormat="1" applyFont="1" applyBorder="1" applyAlignment="1">
      <alignment horizontal="center" vertical="center"/>
    </xf>
    <xf numFmtId="49" fontId="9" fillId="0" borderId="103" xfId="0" applyNumberFormat="1" applyFont="1" applyBorder="1" applyAlignment="1">
      <alignment horizontal="center" vertical="center" wrapText="1"/>
    </xf>
    <xf numFmtId="49" fontId="9" fillId="0" borderId="104" xfId="0" applyNumberFormat="1" applyFont="1" applyBorder="1" applyAlignment="1">
      <alignment horizontal="center" vertical="center"/>
    </xf>
    <xf numFmtId="49" fontId="9" fillId="0" borderId="117" xfId="0" applyNumberFormat="1" applyFont="1" applyBorder="1" applyAlignment="1">
      <alignment horizontal="center" vertical="center"/>
    </xf>
    <xf numFmtId="49" fontId="9" fillId="0" borderId="104" xfId="0" applyNumberFormat="1" applyFont="1" applyBorder="1" applyAlignment="1">
      <alignment horizontal="center" vertical="center" wrapText="1"/>
    </xf>
    <xf numFmtId="49" fontId="9" fillId="0" borderId="118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187" fontId="9" fillId="0" borderId="31" xfId="0" applyNumberFormat="1" applyFont="1" applyBorder="1" applyAlignment="1">
      <alignment horizontal="center" vertical="center" wrapText="1"/>
    </xf>
    <xf numFmtId="187" fontId="9" fillId="0" borderId="26" xfId="0" applyNumberFormat="1" applyFont="1" applyBorder="1" applyAlignment="1">
      <alignment horizontal="center" vertical="center" wrapText="1"/>
    </xf>
    <xf numFmtId="187" fontId="9" fillId="0" borderId="4" xfId="0" applyNumberFormat="1" applyFont="1" applyBorder="1" applyAlignment="1">
      <alignment horizontal="center" vertical="center" wrapText="1"/>
    </xf>
    <xf numFmtId="187" fontId="9" fillId="0" borderId="2" xfId="0" applyNumberFormat="1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38" fontId="9" fillId="0" borderId="117" xfId="1" applyFont="1" applyBorder="1" applyAlignment="1">
      <alignment horizontal="left" vertical="center" wrapText="1"/>
    </xf>
    <xf numFmtId="38" fontId="9" fillId="0" borderId="117" xfId="1" applyFont="1" applyFill="1" applyBorder="1" applyAlignment="1">
      <alignment horizontal="left" vertical="center" wrapText="1"/>
    </xf>
    <xf numFmtId="38" fontId="10" fillId="0" borderId="117" xfId="1" applyFont="1" applyBorder="1" applyAlignment="1">
      <alignment horizontal="left" vertical="center" wrapText="1"/>
    </xf>
    <xf numFmtId="177" fontId="9" fillId="0" borderId="117" xfId="0" applyNumberFormat="1" applyFont="1" applyBorder="1" applyAlignment="1">
      <alignment vertical="center"/>
    </xf>
    <xf numFmtId="178" fontId="9" fillId="0" borderId="115" xfId="0" applyNumberFormat="1" applyFont="1" applyBorder="1" applyAlignment="1">
      <alignment horizontal="right" vertical="center" wrapText="1" shrinkToFit="1"/>
    </xf>
    <xf numFmtId="38" fontId="9" fillId="0" borderId="36" xfId="1" applyFont="1" applyBorder="1" applyAlignment="1">
      <alignment vertical="center"/>
    </xf>
    <xf numFmtId="184" fontId="9" fillId="0" borderId="22" xfId="1" applyNumberFormat="1" applyFont="1" applyBorder="1" applyAlignment="1">
      <alignment vertical="center" shrinkToFit="1"/>
    </xf>
    <xf numFmtId="183" fontId="9" fillId="0" borderId="25" xfId="1" applyNumberFormat="1" applyFont="1" applyBorder="1" applyAlignment="1">
      <alignment horizontal="center" vertical="center"/>
    </xf>
    <xf numFmtId="183" fontId="9" fillId="0" borderId="26" xfId="1" applyNumberFormat="1" applyFont="1" applyBorder="1" applyAlignment="1">
      <alignment horizontal="center" vertical="center"/>
    </xf>
    <xf numFmtId="183" fontId="9" fillId="0" borderId="104" xfId="1" applyNumberFormat="1" applyFont="1" applyBorder="1" applyAlignment="1">
      <alignment horizontal="center" vertical="center"/>
    </xf>
    <xf numFmtId="183" fontId="9" fillId="0" borderId="21" xfId="1" applyNumberFormat="1" applyFont="1" applyBorder="1" applyAlignment="1">
      <alignment horizontal="center" vertical="center"/>
    </xf>
    <xf numFmtId="183" fontId="9" fillId="0" borderId="25" xfId="1" applyNumberFormat="1" applyFont="1" applyBorder="1" applyAlignment="1">
      <alignment horizontal="center" vertical="center" shrinkToFit="1"/>
    </xf>
    <xf numFmtId="183" fontId="9" fillId="0" borderId="21" xfId="1" applyNumberFormat="1" applyFont="1" applyBorder="1" applyAlignment="1">
      <alignment horizontal="center" vertical="center" shrinkToFit="1"/>
    </xf>
    <xf numFmtId="183" fontId="9" fillId="0" borderId="64" xfId="1" applyNumberFormat="1" applyFont="1" applyBorder="1" applyAlignment="1">
      <alignment horizontal="center" vertical="center" shrinkToFit="1"/>
    </xf>
    <xf numFmtId="183" fontId="9" fillId="0" borderId="119" xfId="0" applyNumberFormat="1" applyFont="1" applyBorder="1" applyAlignment="1">
      <alignment vertical="center" shrinkToFit="1"/>
    </xf>
    <xf numFmtId="176" fontId="9" fillId="0" borderId="1" xfId="0" applyNumberFormat="1" applyFont="1" applyBorder="1" applyAlignment="1">
      <alignment vertical="center" wrapText="1"/>
    </xf>
    <xf numFmtId="49" fontId="9" fillId="0" borderId="62" xfId="0" applyNumberFormat="1" applyFont="1" applyBorder="1" applyAlignment="1">
      <alignment horizontal="center" vertical="center"/>
    </xf>
    <xf numFmtId="49" fontId="9" fillId="0" borderId="62" xfId="0" applyNumberFormat="1" applyFont="1" applyBorder="1" applyAlignment="1">
      <alignment horizontal="left" vertical="center" wrapText="1"/>
    </xf>
    <xf numFmtId="49" fontId="9" fillId="0" borderId="63" xfId="0" applyNumberFormat="1" applyFont="1" applyBorder="1" applyAlignment="1">
      <alignment horizontal="center" vertical="center"/>
    </xf>
    <xf numFmtId="183" fontId="9" fillId="0" borderId="73" xfId="0" applyNumberFormat="1" applyFont="1" applyBorder="1" applyAlignment="1">
      <alignment horizontal="center" vertical="center" shrinkToFit="1"/>
    </xf>
    <xf numFmtId="185" fontId="9" fillId="0" borderId="62" xfId="0" applyNumberFormat="1" applyFont="1" applyBorder="1" applyAlignment="1">
      <alignment horizontal="center" vertical="center"/>
    </xf>
    <xf numFmtId="49" fontId="9" fillId="0" borderId="61" xfId="0" applyNumberFormat="1" applyFont="1" applyBorder="1" applyAlignment="1">
      <alignment horizontal="center" vertical="center" shrinkToFit="1"/>
    </xf>
    <xf numFmtId="183" fontId="9" fillId="0" borderId="61" xfId="0" applyNumberFormat="1" applyFont="1" applyBorder="1" applyAlignment="1">
      <alignment horizontal="center" vertical="center" shrinkToFit="1"/>
    </xf>
    <xf numFmtId="185" fontId="9" fillId="0" borderId="61" xfId="0" applyNumberFormat="1" applyFont="1" applyBorder="1" applyAlignment="1">
      <alignment horizontal="center" vertical="center" shrinkToFit="1"/>
    </xf>
    <xf numFmtId="185" fontId="9" fillId="0" borderId="61" xfId="0" applyNumberFormat="1" applyFont="1" applyBorder="1" applyAlignment="1">
      <alignment horizontal="center" vertical="center"/>
    </xf>
    <xf numFmtId="185" fontId="9" fillId="0" borderId="15" xfId="0" applyNumberFormat="1" applyFont="1" applyBorder="1" applyAlignment="1">
      <alignment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34" xfId="0" applyFont="1" applyBorder="1" applyAlignment="1">
      <alignment horizontal="center" vertical="center" shrinkToFit="1"/>
    </xf>
    <xf numFmtId="0" fontId="8" fillId="0" borderId="35" xfId="0" applyFont="1" applyBorder="1" applyAlignment="1">
      <alignment horizontal="center" vertical="center" shrinkToFit="1"/>
    </xf>
    <xf numFmtId="0" fontId="21" fillId="0" borderId="22" xfId="0" applyFont="1" applyBorder="1" applyAlignment="1">
      <alignment vertical="center" shrinkToFit="1"/>
    </xf>
    <xf numFmtId="185" fontId="9" fillId="0" borderId="1" xfId="0" applyNumberFormat="1" applyFont="1" applyBorder="1" applyAlignment="1">
      <alignment vertical="center"/>
    </xf>
    <xf numFmtId="185" fontId="9" fillId="0" borderId="1" xfId="0" applyNumberFormat="1" applyFont="1" applyBorder="1" applyAlignment="1">
      <alignment vertical="center" shrinkToFit="1"/>
    </xf>
    <xf numFmtId="185" fontId="9" fillId="0" borderId="2" xfId="0" applyNumberFormat="1" applyFont="1" applyBorder="1" applyAlignment="1">
      <alignment vertical="center" shrinkToFit="1"/>
    </xf>
    <xf numFmtId="185" fontId="9" fillId="0" borderId="53" xfId="0" applyNumberFormat="1" applyFont="1" applyBorder="1" applyAlignment="1">
      <alignment vertical="center" shrinkToFit="1"/>
    </xf>
    <xf numFmtId="185" fontId="9" fillId="0" borderId="22" xfId="0" applyNumberFormat="1" applyFont="1" applyBorder="1" applyAlignment="1">
      <alignment vertical="center" shrinkToFit="1"/>
    </xf>
    <xf numFmtId="185" fontId="9" fillId="0" borderId="6" xfId="0" applyNumberFormat="1" applyFont="1" applyBorder="1" applyAlignment="1">
      <alignment vertical="center" shrinkToFit="1"/>
    </xf>
    <xf numFmtId="0" fontId="10" fillId="0" borderId="120" xfId="0" applyFont="1" applyBorder="1" applyAlignment="1">
      <alignment horizontal="center" vertical="center"/>
    </xf>
    <xf numFmtId="57" fontId="10" fillId="0" borderId="121" xfId="0" applyNumberFormat="1" applyFont="1" applyBorder="1" applyAlignment="1">
      <alignment horizontal="left" vertical="center" indent="1"/>
    </xf>
    <xf numFmtId="0" fontId="10" fillId="0" borderId="122" xfId="0" applyFont="1" applyBorder="1" applyAlignment="1">
      <alignment horizontal="center" vertical="center"/>
    </xf>
    <xf numFmtId="0" fontId="20" fillId="0" borderId="0" xfId="0" applyFont="1" applyAlignment="1">
      <alignment vertical="top" wrapText="1"/>
    </xf>
    <xf numFmtId="0" fontId="21" fillId="0" borderId="0" xfId="0" applyFont="1" applyAlignment="1">
      <alignment horizontal="center" vertical="center"/>
    </xf>
    <xf numFmtId="49" fontId="9" fillId="0" borderId="31" xfId="0" applyNumberFormat="1" applyFont="1" applyBorder="1" applyAlignment="1">
      <alignment horizontal="right" vertical="center"/>
    </xf>
    <xf numFmtId="185" fontId="9" fillId="0" borderId="20" xfId="0" applyNumberFormat="1" applyFont="1" applyBorder="1" applyAlignment="1">
      <alignment vertical="center"/>
    </xf>
    <xf numFmtId="185" fontId="9" fillId="0" borderId="0" xfId="0" applyNumberFormat="1" applyFont="1" applyAlignment="1">
      <alignment vertical="center"/>
    </xf>
    <xf numFmtId="49" fontId="9" fillId="0" borderId="2" xfId="0" applyNumberFormat="1" applyFont="1" applyBorder="1" applyAlignment="1">
      <alignment horizontal="center" vertical="center" wrapText="1" shrinkToFit="1"/>
    </xf>
    <xf numFmtId="0" fontId="8" fillId="0" borderId="123" xfId="0" applyFont="1" applyBorder="1" applyAlignment="1">
      <alignment vertical="center" shrinkToFit="1"/>
    </xf>
    <xf numFmtId="0" fontId="8" fillId="0" borderId="124" xfId="0" applyFont="1" applyBorder="1" applyAlignment="1">
      <alignment vertical="center" shrinkToFit="1"/>
    </xf>
    <xf numFmtId="0" fontId="5" fillId="0" borderId="19" xfId="0" applyFont="1" applyBorder="1" applyAlignment="1">
      <alignment horizontal="centerContinuous" vertical="center"/>
    </xf>
    <xf numFmtId="0" fontId="5" fillId="0" borderId="123" xfId="0" applyFont="1" applyBorder="1" applyAlignment="1">
      <alignment horizontal="center" vertical="center" shrinkToFit="1"/>
    </xf>
    <xf numFmtId="0" fontId="0" fillId="0" borderId="22" xfId="0" applyBorder="1" applyAlignment="1">
      <alignment vertical="center"/>
    </xf>
    <xf numFmtId="0" fontId="0" fillId="0" borderId="36" xfId="0" applyBorder="1" applyAlignment="1">
      <alignment vertical="center"/>
    </xf>
    <xf numFmtId="183" fontId="9" fillId="0" borderId="21" xfId="0" quotePrefix="1" applyNumberFormat="1" applyFont="1" applyBorder="1" applyAlignment="1">
      <alignment horizontal="center" vertical="center" shrinkToFit="1"/>
    </xf>
    <xf numFmtId="1" fontId="9" fillId="0" borderId="2" xfId="0" applyNumberFormat="1" applyFont="1" applyBorder="1" applyAlignment="1">
      <alignment horizontal="right" vertical="center" shrinkToFit="1"/>
    </xf>
    <xf numFmtId="176" fontId="10" fillId="0" borderId="1" xfId="0" applyNumberFormat="1" applyFont="1" applyBorder="1" applyAlignment="1">
      <alignment vertical="center" wrapText="1" shrinkToFit="1"/>
    </xf>
    <xf numFmtId="176" fontId="10" fillId="0" borderId="22" xfId="0" applyNumberFormat="1" applyFont="1" applyBorder="1" applyAlignment="1">
      <alignment vertical="center" wrapText="1" shrinkToFit="1"/>
    </xf>
    <xf numFmtId="0" fontId="23" fillId="0" borderId="2" xfId="0" applyFont="1" applyBorder="1" applyAlignment="1">
      <alignment horizontal="center" vertical="center" shrinkToFit="1"/>
    </xf>
    <xf numFmtId="0" fontId="23" fillId="0" borderId="117" xfId="0" applyFont="1" applyBorder="1" applyAlignment="1">
      <alignment horizontal="center" vertical="center" shrinkToFit="1"/>
    </xf>
    <xf numFmtId="0" fontId="0" fillId="0" borderId="129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33" fillId="0" borderId="0" xfId="0" applyFont="1" applyAlignment="1">
      <alignment vertical="center"/>
    </xf>
    <xf numFmtId="0" fontId="33" fillId="0" borderId="20" xfId="0" applyFont="1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131" xfId="0" applyBorder="1" applyAlignment="1">
      <alignment horizontal="centerContinuous" vertical="center"/>
    </xf>
    <xf numFmtId="0" fontId="0" fillId="0" borderId="132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34" xfId="0" applyBorder="1" applyAlignment="1">
      <alignment vertical="center" shrinkToFit="1"/>
    </xf>
    <xf numFmtId="0" fontId="0" fillId="0" borderId="130" xfId="0" applyBorder="1" applyAlignment="1">
      <alignment horizontal="center" vertical="center" shrinkToFit="1"/>
    </xf>
    <xf numFmtId="187" fontId="0" fillId="0" borderId="138" xfId="0" applyNumberFormat="1" applyBorder="1" applyAlignment="1">
      <alignment vertical="center" shrinkToFit="1"/>
    </xf>
    <xf numFmtId="0" fontId="0" fillId="0" borderId="6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140" xfId="0" applyBorder="1" applyAlignment="1">
      <alignment vertical="center" shrinkToFit="1"/>
    </xf>
    <xf numFmtId="0" fontId="0" fillId="0" borderId="139" xfId="0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shrinkToFit="1"/>
    </xf>
    <xf numFmtId="0" fontId="8" fillId="0" borderId="50" xfId="0" applyFont="1" applyBorder="1" applyAlignment="1">
      <alignment horizontal="center" vertical="center" shrinkToFit="1"/>
    </xf>
    <xf numFmtId="0" fontId="8" fillId="0" borderId="51" xfId="0" applyFont="1" applyBorder="1" applyAlignment="1">
      <alignment horizontal="center" vertical="center" shrinkToFit="1"/>
    </xf>
    <xf numFmtId="0" fontId="8" fillId="0" borderId="133" xfId="0" applyFont="1" applyBorder="1" applyAlignment="1">
      <alignment vertical="center" shrinkToFit="1"/>
    </xf>
    <xf numFmtId="0" fontId="8" fillId="0" borderId="53" xfId="0" applyFont="1" applyBorder="1" applyAlignment="1">
      <alignment horizontal="center" vertical="center" shrinkToFit="1"/>
    </xf>
    <xf numFmtId="0" fontId="8" fillId="0" borderId="134" xfId="0" applyFont="1" applyBorder="1" applyAlignment="1">
      <alignment vertical="center" shrinkToFit="1"/>
    </xf>
    <xf numFmtId="0" fontId="8" fillId="0" borderId="92" xfId="0" applyFont="1" applyBorder="1" applyAlignment="1">
      <alignment horizontal="center" vertical="center" shrinkToFit="1"/>
    </xf>
    <xf numFmtId="0" fontId="8" fillId="0" borderId="141" xfId="0" applyFont="1" applyBorder="1" applyAlignment="1">
      <alignment vertical="center" shrinkToFit="1"/>
    </xf>
    <xf numFmtId="187" fontId="8" fillId="0" borderId="135" xfId="0" applyNumberFormat="1" applyFont="1" applyBorder="1" applyAlignment="1">
      <alignment vertical="center" shrinkToFit="1"/>
    </xf>
    <xf numFmtId="187" fontId="8" fillId="0" borderId="136" xfId="0" applyNumberFormat="1" applyFont="1" applyBorder="1" applyAlignment="1">
      <alignment vertical="center" shrinkToFit="1"/>
    </xf>
    <xf numFmtId="187" fontId="8" fillId="0" borderId="137" xfId="0" applyNumberFormat="1" applyFont="1" applyBorder="1" applyAlignment="1">
      <alignment vertical="center" shrinkToFit="1"/>
    </xf>
    <xf numFmtId="0" fontId="0" fillId="0" borderId="22" xfId="0" applyBorder="1" applyAlignment="1">
      <alignment horizontal="center" vertical="center"/>
    </xf>
    <xf numFmtId="0" fontId="21" fillId="0" borderId="6" xfId="0" applyFont="1" applyBorder="1" applyAlignment="1">
      <alignment horizontal="distributed" vertical="center" indent="1" shrinkToFit="1"/>
    </xf>
    <xf numFmtId="0" fontId="21" fillId="0" borderId="113" xfId="0" applyFont="1" applyBorder="1" applyAlignment="1">
      <alignment horizontal="distributed" vertical="center" indent="1" shrinkToFit="1"/>
    </xf>
    <xf numFmtId="0" fontId="8" fillId="0" borderId="21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 wrapText="1" indent="1"/>
    </xf>
    <xf numFmtId="0" fontId="21" fillId="0" borderId="25" xfId="0" applyFont="1" applyBorder="1" applyAlignment="1">
      <alignment horizontal="center" vertical="center" wrapText="1"/>
    </xf>
    <xf numFmtId="57" fontId="10" fillId="0" borderId="144" xfId="0" applyNumberFormat="1" applyFont="1" applyBorder="1" applyAlignment="1">
      <alignment horizontal="left" vertical="center" indent="1"/>
    </xf>
    <xf numFmtId="0" fontId="0" fillId="0" borderId="64" xfId="0" applyBorder="1" applyAlignment="1">
      <alignment horizontal="distributed" vertical="center" indent="1"/>
    </xf>
    <xf numFmtId="0" fontId="21" fillId="0" borderId="103" xfId="0" applyFont="1" applyBorder="1" applyAlignment="1">
      <alignment horizontal="center" vertical="center" wrapText="1" shrinkToFit="1"/>
    </xf>
    <xf numFmtId="0" fontId="21" fillId="0" borderId="4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right" vertical="center" shrinkToFit="1"/>
    </xf>
    <xf numFmtId="38" fontId="10" fillId="0" borderId="117" xfId="1" applyFont="1" applyBorder="1" applyAlignment="1">
      <alignment horizontal="left" vertical="center" wrapText="1" shrinkToFit="1"/>
    </xf>
    <xf numFmtId="38" fontId="18" fillId="0" borderId="116" xfId="1" applyFont="1" applyBorder="1" applyAlignment="1">
      <alignment horizontal="left" vertical="center" wrapText="1"/>
    </xf>
    <xf numFmtId="176" fontId="34" fillId="0" borderId="1" xfId="0" applyNumberFormat="1" applyFont="1" applyBorder="1" applyAlignment="1">
      <alignment vertical="center" wrapText="1"/>
    </xf>
    <xf numFmtId="176" fontId="34" fillId="0" borderId="22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 indent="1"/>
    </xf>
    <xf numFmtId="0" fontId="14" fillId="0" borderId="2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61" xfId="0" applyFont="1" applyBorder="1" applyAlignment="1">
      <alignment horizontal="center" vertical="center" wrapText="1"/>
    </xf>
    <xf numFmtId="0" fontId="15" fillId="0" borderId="0" xfId="0" applyFont="1" applyAlignment="1">
      <alignment horizontal="distributed"/>
    </xf>
    <xf numFmtId="0" fontId="15" fillId="0" borderId="0" xfId="0" applyFont="1" applyAlignment="1">
      <alignment horizontal="center" vertical="center"/>
    </xf>
    <xf numFmtId="0" fontId="31" fillId="0" borderId="9" xfId="0" applyFont="1" applyBorder="1" applyAlignment="1">
      <alignment horizontal="distributed" vertical="center" indent="1"/>
    </xf>
    <xf numFmtId="0" fontId="31" fillId="0" borderId="84" xfId="0" applyFont="1" applyBorder="1" applyAlignment="1">
      <alignment horizontal="distributed" vertical="center" indent="1"/>
    </xf>
    <xf numFmtId="0" fontId="10" fillId="0" borderId="3" xfId="0" applyFont="1" applyBorder="1" applyAlignment="1">
      <alignment horizontal="distributed" vertical="center" indent="1"/>
    </xf>
    <xf numFmtId="0" fontId="10" fillId="0" borderId="32" xfId="0" applyFont="1" applyBorder="1" applyAlignment="1">
      <alignment horizontal="distributed" vertical="center" indent="1"/>
    </xf>
    <xf numFmtId="57" fontId="10" fillId="0" borderId="3" xfId="0" applyNumberFormat="1" applyFont="1" applyBorder="1" applyAlignment="1">
      <alignment horizontal="left" vertical="center" indent="1"/>
    </xf>
    <xf numFmtId="57" fontId="10" fillId="0" borderId="32" xfId="0" applyNumberFormat="1" applyFont="1" applyBorder="1" applyAlignment="1">
      <alignment horizontal="left" vertical="center" indent="1"/>
    </xf>
    <xf numFmtId="0" fontId="10" fillId="0" borderId="3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 shrinkToFit="1"/>
    </xf>
    <xf numFmtId="0" fontId="10" fillId="0" borderId="32" xfId="0" applyFont="1" applyBorder="1" applyAlignment="1">
      <alignment horizontal="left" vertical="center" shrinkToFit="1"/>
    </xf>
    <xf numFmtId="0" fontId="10" fillId="0" borderId="32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3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100" xfId="0" applyFont="1" applyBorder="1" applyAlignment="1">
      <alignment horizontal="center" vertical="center"/>
    </xf>
    <xf numFmtId="0" fontId="12" fillId="0" borderId="96" xfId="0" applyFont="1" applyBorder="1" applyAlignment="1">
      <alignment horizontal="center" vertical="center"/>
    </xf>
    <xf numFmtId="176" fontId="10" fillId="0" borderId="103" xfId="0" applyNumberFormat="1" applyFont="1" applyBorder="1" applyAlignment="1">
      <alignment horizontal="center" vertical="center" shrinkToFit="1"/>
    </xf>
    <xf numFmtId="176" fontId="10" fillId="0" borderId="99" xfId="0" applyNumberFormat="1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/>
    </xf>
    <xf numFmtId="0" fontId="10" fillId="0" borderId="95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176" fontId="10" fillId="0" borderId="104" xfId="0" applyNumberFormat="1" applyFont="1" applyBorder="1" applyAlignment="1">
      <alignment horizontal="center" vertical="center" shrinkToFit="1"/>
    </xf>
    <xf numFmtId="0" fontId="23" fillId="0" borderId="81" xfId="0" applyFont="1" applyBorder="1" applyAlignment="1">
      <alignment horizontal="center" vertical="center"/>
    </xf>
    <xf numFmtId="0" fontId="23" fillId="0" borderId="60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 shrinkToFit="1"/>
    </xf>
    <xf numFmtId="0" fontId="12" fillId="0" borderId="73" xfId="0" applyFont="1" applyBorder="1" applyAlignment="1">
      <alignment horizontal="center" vertical="center" shrinkToFit="1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/>
    </xf>
    <xf numFmtId="0" fontId="23" fillId="0" borderId="86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10" fillId="0" borderId="32" xfId="0" applyFont="1" applyBorder="1" applyAlignment="1">
      <alignment vertical="center" shrinkToFit="1"/>
    </xf>
    <xf numFmtId="0" fontId="12" fillId="0" borderId="25" xfId="0" applyFont="1" applyBorder="1" applyAlignment="1">
      <alignment vertical="center" shrinkToFit="1"/>
    </xf>
    <xf numFmtId="0" fontId="10" fillId="0" borderId="32" xfId="0" applyFont="1" applyBorder="1" applyAlignment="1">
      <alignment vertical="center"/>
    </xf>
    <xf numFmtId="0" fontId="10" fillId="0" borderId="25" xfId="0" applyFont="1" applyBorder="1" applyAlignment="1">
      <alignment vertical="center"/>
    </xf>
    <xf numFmtId="0" fontId="31" fillId="0" borderId="64" xfId="0" applyFont="1" applyBorder="1" applyAlignment="1">
      <alignment horizontal="distributed" vertical="center" indent="1"/>
    </xf>
    <xf numFmtId="0" fontId="12" fillId="0" borderId="25" xfId="0" applyFont="1" applyBorder="1" applyAlignment="1">
      <alignment horizontal="distributed" vertical="center" indent="1"/>
    </xf>
    <xf numFmtId="0" fontId="10" fillId="0" borderId="25" xfId="0" applyFont="1" applyBorder="1" applyAlignment="1">
      <alignment horizontal="left" vertical="center" indent="1"/>
    </xf>
    <xf numFmtId="0" fontId="10" fillId="0" borderId="101" xfId="0" applyFont="1" applyBorder="1" applyAlignment="1">
      <alignment horizontal="center" vertical="center"/>
    </xf>
    <xf numFmtId="0" fontId="12" fillId="0" borderId="102" xfId="0" applyFont="1" applyBorder="1" applyAlignment="1">
      <alignment horizontal="center" vertical="center"/>
    </xf>
    <xf numFmtId="0" fontId="23" fillId="0" borderId="65" xfId="0" applyFont="1" applyBorder="1" applyAlignment="1">
      <alignment horizontal="center" vertical="center" shrinkToFit="1"/>
    </xf>
    <xf numFmtId="0" fontId="23" fillId="0" borderId="64" xfId="0" applyFont="1" applyBorder="1" applyAlignment="1">
      <alignment horizontal="center" vertical="center" shrinkToFit="1"/>
    </xf>
    <xf numFmtId="0" fontId="23" fillId="0" borderId="81" xfId="0" applyFont="1" applyBorder="1" applyAlignment="1">
      <alignment horizontal="center" vertical="center" wrapText="1"/>
    </xf>
    <xf numFmtId="0" fontId="29" fillId="0" borderId="88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 shrinkToFit="1"/>
    </xf>
    <xf numFmtId="176" fontId="10" fillId="0" borderId="60" xfId="0" applyNumberFormat="1" applyFont="1" applyBorder="1" applyAlignment="1">
      <alignment horizontal="center" vertical="center" shrinkToFit="1"/>
    </xf>
    <xf numFmtId="0" fontId="10" fillId="0" borderId="3" xfId="0" applyFont="1" applyBorder="1" applyAlignment="1">
      <alignment vertical="center" shrinkToFit="1"/>
    </xf>
    <xf numFmtId="0" fontId="10" fillId="0" borderId="25" xfId="0" applyFont="1" applyBorder="1" applyAlignment="1">
      <alignment vertical="center" shrinkToFit="1"/>
    </xf>
    <xf numFmtId="0" fontId="10" fillId="0" borderId="3" xfId="0" applyFont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 shrinkToFit="1"/>
    </xf>
    <xf numFmtId="0" fontId="10" fillId="0" borderId="3" xfId="0" applyFont="1" applyBorder="1" applyAlignment="1">
      <alignment vertical="center"/>
    </xf>
    <xf numFmtId="0" fontId="10" fillId="0" borderId="7" xfId="0" applyFont="1" applyBorder="1" applyAlignment="1">
      <alignment horizontal="center" vertical="center" shrinkToFit="1"/>
    </xf>
    <xf numFmtId="0" fontId="10" fillId="0" borderId="60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left" vertical="center"/>
    </xf>
    <xf numFmtId="0" fontId="30" fillId="0" borderId="3" xfId="0" applyFont="1" applyBorder="1" applyAlignment="1">
      <alignment horizontal="left" vertical="center"/>
    </xf>
    <xf numFmtId="0" fontId="30" fillId="0" borderId="25" xfId="0" applyFont="1" applyBorder="1" applyAlignment="1">
      <alignment horizontal="left" vertical="center"/>
    </xf>
    <xf numFmtId="0" fontId="31" fillId="0" borderId="9" xfId="0" applyFont="1" applyBorder="1" applyAlignment="1">
      <alignment horizontal="distributed" vertical="center" wrapText="1" indent="1"/>
    </xf>
    <xf numFmtId="0" fontId="31" fillId="0" borderId="84" xfId="0" applyFont="1" applyBorder="1" applyAlignment="1">
      <alignment horizontal="distributed" vertical="center" wrapText="1" indent="1"/>
    </xf>
    <xf numFmtId="0" fontId="31" fillId="0" borderId="64" xfId="0" applyFont="1" applyBorder="1" applyAlignment="1">
      <alignment horizontal="distributed" vertical="center" wrapText="1" indent="1"/>
    </xf>
    <xf numFmtId="0" fontId="10" fillId="0" borderId="25" xfId="0" applyFont="1" applyBorder="1" applyAlignment="1">
      <alignment horizontal="distributed" vertical="center" indent="1"/>
    </xf>
    <xf numFmtId="0" fontId="10" fillId="0" borderId="25" xfId="0" applyFont="1" applyBorder="1" applyAlignment="1">
      <alignment horizontal="center" vertical="center"/>
    </xf>
    <xf numFmtId="0" fontId="10" fillId="0" borderId="103" xfId="0" applyFont="1" applyBorder="1" applyAlignment="1">
      <alignment horizontal="center" vertical="center" shrinkToFit="1"/>
    </xf>
    <xf numFmtId="0" fontId="10" fillId="0" borderId="104" xfId="0" applyFont="1" applyBorder="1" applyAlignment="1">
      <alignment horizontal="center" vertical="center" shrinkToFit="1"/>
    </xf>
    <xf numFmtId="57" fontId="10" fillId="0" borderId="25" xfId="0" applyNumberFormat="1" applyFont="1" applyBorder="1" applyAlignment="1">
      <alignment horizontal="left" vertical="center" indent="1"/>
    </xf>
    <xf numFmtId="0" fontId="30" fillId="0" borderId="3" xfId="0" applyFont="1" applyBorder="1" applyAlignment="1">
      <alignment horizontal="center" vertical="center"/>
    </xf>
    <xf numFmtId="0" fontId="30" fillId="0" borderId="32" xfId="0" applyFont="1" applyBorder="1" applyAlignment="1">
      <alignment horizontal="center" vertical="center"/>
    </xf>
    <xf numFmtId="0" fontId="30" fillId="0" borderId="25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31" fillId="0" borderId="53" xfId="0" applyFont="1" applyBorder="1" applyAlignment="1">
      <alignment horizontal="distributed" vertical="center" indent="1"/>
    </xf>
    <xf numFmtId="0" fontId="31" fillId="0" borderId="29" xfId="0" applyFont="1" applyBorder="1" applyAlignment="1">
      <alignment horizontal="distributed" vertical="center" indent="1"/>
    </xf>
    <xf numFmtId="0" fontId="10" fillId="0" borderId="1" xfId="0" applyFont="1" applyBorder="1" applyAlignment="1">
      <alignment horizontal="distributed" vertical="center" indent="1"/>
    </xf>
    <xf numFmtId="0" fontId="12" fillId="0" borderId="23" xfId="0" applyFont="1" applyBorder="1" applyAlignment="1">
      <alignment horizontal="distributed" vertical="center" indent="1"/>
    </xf>
    <xf numFmtId="57" fontId="10" fillId="0" borderId="1" xfId="0" applyNumberFormat="1" applyFont="1" applyBorder="1" applyAlignment="1">
      <alignment horizontal="left" vertical="center" indent="1"/>
    </xf>
    <xf numFmtId="0" fontId="10" fillId="0" borderId="23" xfId="0" applyFont="1" applyBorder="1" applyAlignment="1">
      <alignment horizontal="left" vertical="center" indent="1"/>
    </xf>
    <xf numFmtId="0" fontId="12" fillId="0" borderId="27" xfId="0" applyFont="1" applyBorder="1" applyAlignment="1">
      <alignment horizontal="center" vertical="center"/>
    </xf>
    <xf numFmtId="0" fontId="12" fillId="0" borderId="97" xfId="0" applyFont="1" applyBorder="1" applyAlignment="1">
      <alignment horizontal="center" vertical="center"/>
    </xf>
    <xf numFmtId="176" fontId="10" fillId="0" borderId="37" xfId="0" applyNumberFormat="1" applyFont="1" applyBorder="1" applyAlignment="1">
      <alignment horizontal="center" vertical="center" shrinkToFit="1"/>
    </xf>
    <xf numFmtId="176" fontId="10" fillId="0" borderId="38" xfId="0" applyNumberFormat="1" applyFont="1" applyBorder="1" applyAlignment="1">
      <alignment horizontal="center" vertical="center" shrinkToFit="1"/>
    </xf>
    <xf numFmtId="0" fontId="10" fillId="0" borderId="27" xfId="0" applyFont="1" applyBorder="1" applyAlignment="1">
      <alignment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33" xfId="0" applyFont="1" applyBorder="1" applyAlignment="1">
      <alignment horizontal="left" vertical="center" shrinkToFit="1"/>
    </xf>
    <xf numFmtId="0" fontId="10" fillId="0" borderId="27" xfId="0" applyFont="1" applyBorder="1" applyAlignment="1">
      <alignment vertical="center"/>
    </xf>
    <xf numFmtId="0" fontId="23" fillId="0" borderId="9" xfId="0" applyFont="1" applyBorder="1" applyAlignment="1">
      <alignment horizontal="distributed" vertical="center" indent="1"/>
    </xf>
    <xf numFmtId="0" fontId="23" fillId="0" borderId="64" xfId="0" applyFont="1" applyBorder="1" applyAlignment="1">
      <alignment horizontal="distributed" vertical="center" indent="1"/>
    </xf>
    <xf numFmtId="0" fontId="23" fillId="0" borderId="84" xfId="0" applyFont="1" applyBorder="1" applyAlignment="1">
      <alignment horizontal="distributed" vertical="center" indent="1"/>
    </xf>
    <xf numFmtId="0" fontId="12" fillId="0" borderId="64" xfId="0" applyFont="1" applyBorder="1" applyAlignment="1">
      <alignment horizontal="distributed" vertical="center" indent="1"/>
    </xf>
    <xf numFmtId="0" fontId="29" fillId="0" borderId="88" xfId="0" applyFont="1" applyBorder="1" applyAlignment="1">
      <alignment horizontal="center"/>
    </xf>
    <xf numFmtId="0" fontId="29" fillId="0" borderId="70" xfId="0" applyFont="1" applyBorder="1" applyAlignment="1">
      <alignment horizontal="center"/>
    </xf>
    <xf numFmtId="57" fontId="10" fillId="0" borderId="3" xfId="0" applyNumberFormat="1" applyFont="1" applyBorder="1" applyAlignment="1">
      <alignment horizontal="center" vertical="center"/>
    </xf>
    <xf numFmtId="57" fontId="10" fillId="0" borderId="32" xfId="0" applyNumberFormat="1" applyFont="1" applyBorder="1" applyAlignment="1">
      <alignment horizontal="center" vertical="center"/>
    </xf>
    <xf numFmtId="0" fontId="23" fillId="0" borderId="74" xfId="0" applyFont="1" applyBorder="1" applyAlignment="1">
      <alignment horizontal="distributed" vertical="center" indent="1"/>
    </xf>
    <xf numFmtId="0" fontId="10" fillId="0" borderId="27" xfId="0" applyFont="1" applyBorder="1" applyAlignment="1">
      <alignment horizontal="distributed" vertical="center" indent="1"/>
    </xf>
    <xf numFmtId="57" fontId="10" fillId="0" borderId="27" xfId="0" applyNumberFormat="1" applyFont="1" applyBorder="1" applyAlignment="1">
      <alignment horizontal="left" vertical="center" indent="1"/>
    </xf>
    <xf numFmtId="0" fontId="10" fillId="0" borderId="27" xfId="0" applyFont="1" applyBorder="1" applyAlignment="1">
      <alignment horizontal="center" vertical="center"/>
    </xf>
    <xf numFmtId="176" fontId="10" fillId="0" borderId="98" xfId="0" applyNumberFormat="1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left" vertical="center" shrinkToFit="1"/>
    </xf>
    <xf numFmtId="0" fontId="0" fillId="0" borderId="0" xfId="0" applyAlignment="1">
      <alignment horizontal="right" vertical="center" wrapText="1" shrinkToFit="1"/>
    </xf>
    <xf numFmtId="0" fontId="0" fillId="0" borderId="0" xfId="0" applyAlignment="1">
      <alignment horizontal="right" vertical="center" shrinkToFi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/>
    </xf>
    <xf numFmtId="0" fontId="21" fillId="0" borderId="19" xfId="0" applyFont="1" applyBorder="1" applyAlignment="1">
      <alignment vertical="center"/>
    </xf>
    <xf numFmtId="0" fontId="21" fillId="0" borderId="81" xfId="0" applyFont="1" applyBorder="1"/>
    <xf numFmtId="0" fontId="21" fillId="0" borderId="67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/>
    </xf>
    <xf numFmtId="0" fontId="21" fillId="0" borderId="82" xfId="0" applyFont="1" applyBorder="1" applyAlignment="1">
      <alignment horizontal="center" vertical="center" wrapText="1"/>
    </xf>
    <xf numFmtId="0" fontId="21" fillId="0" borderId="83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64" xfId="0" applyFont="1" applyBorder="1" applyAlignment="1">
      <alignment horizontal="center" vertical="center"/>
    </xf>
    <xf numFmtId="0" fontId="21" fillId="0" borderId="7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179" fontId="9" fillId="0" borderId="39" xfId="0" applyNumberFormat="1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180" fontId="9" fillId="0" borderId="41" xfId="0" applyNumberFormat="1" applyFont="1" applyBorder="1" applyAlignment="1">
      <alignment horizontal="center" vertical="center" wrapText="1"/>
    </xf>
    <xf numFmtId="180" fontId="9" fillId="0" borderId="60" xfId="0" applyNumberFormat="1" applyFont="1" applyBorder="1" applyAlignment="1">
      <alignment horizontal="center" vertical="center" wrapText="1"/>
    </xf>
    <xf numFmtId="0" fontId="21" fillId="0" borderId="84" xfId="0" applyFont="1" applyBorder="1" applyAlignment="1">
      <alignment horizontal="distributed" vertical="center" indent="1"/>
    </xf>
    <xf numFmtId="0" fontId="21" fillId="0" borderId="64" xfId="0" applyFont="1" applyBorder="1" applyAlignment="1">
      <alignment horizontal="distributed" vertical="center" indent="1"/>
    </xf>
    <xf numFmtId="187" fontId="9" fillId="0" borderId="103" xfId="0" applyNumberFormat="1" applyFont="1" applyBorder="1" applyAlignment="1">
      <alignment horizontal="center" vertical="center"/>
    </xf>
    <xf numFmtId="187" fontId="9" fillId="0" borderId="98" xfId="0" applyNumberFormat="1" applyFont="1" applyBorder="1" applyAlignment="1">
      <alignment horizontal="center" vertical="center"/>
    </xf>
    <xf numFmtId="180" fontId="9" fillId="0" borderId="3" xfId="0" applyNumberFormat="1" applyFont="1" applyBorder="1" applyAlignment="1">
      <alignment horizontal="center" vertical="center"/>
    </xf>
    <xf numFmtId="180" fontId="9" fillId="0" borderId="27" xfId="0" applyNumberFormat="1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85" fontId="9" fillId="0" borderId="24" xfId="0" applyNumberFormat="1" applyFont="1" applyBorder="1" applyAlignment="1">
      <alignment horizontal="center" vertical="center" shrinkToFit="1"/>
    </xf>
    <xf numFmtId="0" fontId="9" fillId="0" borderId="66" xfId="0" applyFont="1" applyBorder="1" applyAlignment="1">
      <alignment horizontal="center" vertical="center" shrinkToFit="1"/>
    </xf>
    <xf numFmtId="0" fontId="9" fillId="0" borderId="77" xfId="0" applyFont="1" applyBorder="1" applyAlignment="1">
      <alignment horizontal="center" vertical="center" shrinkToFit="1"/>
    </xf>
    <xf numFmtId="0" fontId="21" fillId="0" borderId="67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41" xfId="0" applyFont="1" applyBorder="1" applyAlignment="1">
      <alignment horizontal="center" vertical="center"/>
    </xf>
    <xf numFmtId="0" fontId="21" fillId="0" borderId="86" xfId="0" applyFont="1" applyBorder="1" applyAlignment="1">
      <alignment horizontal="center" vertical="center" shrinkToFit="1"/>
    </xf>
    <xf numFmtId="0" fontId="21" fillId="0" borderId="32" xfId="0" applyFont="1" applyBorder="1" applyAlignment="1">
      <alignment horizontal="center" vertical="center" shrinkToFit="1"/>
    </xf>
    <xf numFmtId="0" fontId="21" fillId="0" borderId="25" xfId="0" applyFont="1" applyBorder="1" applyAlignment="1">
      <alignment horizontal="center" vertical="center" shrinkToFi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5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87" xfId="0" applyBorder="1" applyAlignment="1">
      <alignment horizontal="center" vertical="center"/>
    </xf>
    <xf numFmtId="0" fontId="21" fillId="0" borderId="51" xfId="0" applyFont="1" applyBorder="1" applyAlignment="1">
      <alignment horizontal="center" vertical="center"/>
    </xf>
    <xf numFmtId="0" fontId="21" fillId="0" borderId="88" xfId="0" applyFont="1" applyBorder="1" applyAlignment="1">
      <alignment horizontal="center" vertical="center"/>
    </xf>
    <xf numFmtId="0" fontId="21" fillId="0" borderId="57" xfId="0" applyFont="1" applyBorder="1" applyAlignment="1">
      <alignment horizontal="center" vertical="center"/>
    </xf>
    <xf numFmtId="0" fontId="21" fillId="0" borderId="9" xfId="0" applyFont="1" applyBorder="1" applyAlignment="1">
      <alignment horizontal="distributed" vertical="center" indent="1"/>
    </xf>
    <xf numFmtId="0" fontId="0" fillId="0" borderId="84" xfId="0" applyBorder="1" applyAlignment="1">
      <alignment horizontal="distributed" vertical="center" indent="1"/>
    </xf>
    <xf numFmtId="0" fontId="21" fillId="0" borderId="8" xfId="0" applyFont="1" applyBorder="1" applyAlignment="1">
      <alignment horizontal="center" vertical="center"/>
    </xf>
    <xf numFmtId="0" fontId="0" fillId="0" borderId="21" xfId="0" applyBorder="1"/>
    <xf numFmtId="0" fontId="21" fillId="0" borderId="2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31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21" fillId="0" borderId="65" xfId="0" applyFont="1" applyBorder="1" applyAlignment="1">
      <alignment horizontal="center" vertical="center" shrinkToFit="1"/>
    </xf>
    <xf numFmtId="0" fontId="21" fillId="0" borderId="84" xfId="0" applyFont="1" applyBorder="1" applyAlignment="1">
      <alignment horizontal="center" vertical="center" shrinkToFit="1"/>
    </xf>
    <xf numFmtId="0" fontId="21" fillId="0" borderId="64" xfId="0" applyFont="1" applyBorder="1" applyAlignment="1">
      <alignment horizontal="center" vertical="center" shrinkToFit="1"/>
    </xf>
    <xf numFmtId="0" fontId="21" fillId="0" borderId="8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60" xfId="0" applyFont="1" applyBorder="1" applyAlignment="1">
      <alignment horizontal="center" vertical="center" wrapText="1"/>
    </xf>
    <xf numFmtId="0" fontId="0" fillId="0" borderId="87" xfId="0" applyBorder="1" applyAlignment="1">
      <alignment horizontal="center" vertical="center" wrapText="1"/>
    </xf>
    <xf numFmtId="0" fontId="0" fillId="0" borderId="89" xfId="0" applyBorder="1" applyAlignment="1">
      <alignment horizontal="center" vertical="center"/>
    </xf>
    <xf numFmtId="0" fontId="0" fillId="0" borderId="64" xfId="0" applyBorder="1" applyAlignment="1">
      <alignment horizontal="distributed" vertical="center" indent="1"/>
    </xf>
    <xf numFmtId="0" fontId="0" fillId="0" borderId="91" xfId="0" applyBorder="1" applyAlignment="1">
      <alignment horizontal="distributed" vertical="center" indent="1"/>
    </xf>
    <xf numFmtId="49" fontId="9" fillId="0" borderId="3" xfId="0" applyNumberFormat="1" applyFont="1" applyBorder="1" applyAlignment="1">
      <alignment horizontal="center" vertical="center" wrapText="1"/>
    </xf>
    <xf numFmtId="0" fontId="21" fillId="0" borderId="90" xfId="0" applyFont="1" applyBorder="1" applyAlignment="1">
      <alignment horizontal="center" vertical="center" shrinkToFit="1"/>
    </xf>
    <xf numFmtId="0" fontId="21" fillId="0" borderId="47" xfId="0" applyFont="1" applyBorder="1" applyAlignment="1">
      <alignment horizontal="center" vertical="center" shrinkToFit="1"/>
    </xf>
    <xf numFmtId="185" fontId="9" fillId="0" borderId="28" xfId="0" applyNumberFormat="1" applyFont="1" applyBorder="1" applyAlignment="1">
      <alignment horizontal="center" vertical="center"/>
    </xf>
    <xf numFmtId="185" fontId="9" fillId="0" borderId="48" xfId="0" applyNumberFormat="1" applyFont="1" applyBorder="1" applyAlignment="1">
      <alignment horizontal="center" vertical="center"/>
    </xf>
    <xf numFmtId="0" fontId="21" fillId="0" borderId="45" xfId="0" applyFont="1" applyBorder="1" applyAlignment="1">
      <alignment horizontal="center" vertical="center" shrinkToFit="1"/>
    </xf>
    <xf numFmtId="0" fontId="21" fillId="0" borderId="20" xfId="0" applyFont="1" applyBorder="1" applyAlignment="1">
      <alignment horizontal="center" vertical="center" shrinkToFit="1"/>
    </xf>
    <xf numFmtId="0" fontId="21" fillId="0" borderId="78" xfId="0" applyFont="1" applyBorder="1" applyAlignment="1">
      <alignment horizontal="center" vertical="center" shrinkToFit="1"/>
    </xf>
    <xf numFmtId="0" fontId="21" fillId="0" borderId="67" xfId="0" applyFont="1" applyBorder="1" applyAlignment="1">
      <alignment horizontal="center" vertical="center" wrapText="1" shrinkToFit="1"/>
    </xf>
    <xf numFmtId="0" fontId="21" fillId="0" borderId="31" xfId="0" applyFont="1" applyBorder="1" applyAlignment="1">
      <alignment horizontal="center" shrinkToFit="1"/>
    </xf>
    <xf numFmtId="0" fontId="21" fillId="0" borderId="26" xfId="0" applyFont="1" applyBorder="1" applyAlignment="1">
      <alignment horizontal="center" shrinkToFit="1"/>
    </xf>
    <xf numFmtId="0" fontId="21" fillId="0" borderId="58" xfId="0" applyFont="1" applyBorder="1" applyAlignment="1">
      <alignment horizontal="center" vertical="center" wrapText="1" shrinkToFit="1"/>
    </xf>
    <xf numFmtId="0" fontId="21" fillId="0" borderId="72" xfId="0" applyFont="1" applyBorder="1" applyAlignment="1">
      <alignment horizontal="center" vertical="center" wrapText="1" shrinkToFit="1"/>
    </xf>
    <xf numFmtId="0" fontId="21" fillId="0" borderId="21" xfId="0" applyFont="1" applyBorder="1" applyAlignment="1">
      <alignment horizontal="center" vertical="center" wrapText="1" shrinkToFit="1"/>
    </xf>
    <xf numFmtId="0" fontId="22" fillId="0" borderId="0" xfId="0" applyFont="1" applyAlignment="1">
      <alignment horizontal="right" vertical="center"/>
    </xf>
    <xf numFmtId="0" fontId="0" fillId="0" borderId="0" xfId="0" applyAlignment="1">
      <alignment horizontal="center" vertical="top"/>
    </xf>
    <xf numFmtId="0" fontId="21" fillId="0" borderId="50" xfId="0" applyFont="1" applyBorder="1" applyAlignment="1">
      <alignment horizontal="center" vertical="center" wrapText="1"/>
    </xf>
    <xf numFmtId="0" fontId="22" fillId="0" borderId="0" xfId="0" applyFont="1" applyAlignment="1">
      <alignment horizontal="right"/>
    </xf>
    <xf numFmtId="0" fontId="21" fillId="0" borderId="1" xfId="0" applyFont="1" applyBorder="1" applyAlignment="1">
      <alignment horizontal="center" vertical="center"/>
    </xf>
    <xf numFmtId="0" fontId="21" fillId="0" borderId="50" xfId="0" applyFont="1" applyBorder="1" applyAlignment="1">
      <alignment horizontal="center" vertical="center"/>
    </xf>
    <xf numFmtId="0" fontId="21" fillId="0" borderId="52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185" fontId="9" fillId="0" borderId="23" xfId="1" applyNumberFormat="1" applyFont="1" applyBorder="1" applyAlignment="1">
      <alignment horizontal="center" vertical="center" shrinkToFit="1"/>
    </xf>
    <xf numFmtId="185" fontId="9" fillId="0" borderId="15" xfId="1" applyNumberFormat="1" applyFont="1" applyBorder="1" applyAlignment="1">
      <alignment horizontal="center" vertical="center" shrinkToFit="1"/>
    </xf>
    <xf numFmtId="0" fontId="21" fillId="0" borderId="53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 shrinkToFit="1"/>
    </xf>
    <xf numFmtId="185" fontId="9" fillId="0" borderId="29" xfId="1" applyNumberFormat="1" applyFont="1" applyBorder="1" applyAlignment="1">
      <alignment horizontal="center" vertical="center" shrinkToFit="1"/>
    </xf>
    <xf numFmtId="186" fontId="9" fillId="0" borderId="1" xfId="1" applyNumberFormat="1" applyFont="1" applyBorder="1" applyAlignment="1">
      <alignment vertical="center" shrinkToFit="1"/>
    </xf>
    <xf numFmtId="186" fontId="9" fillId="0" borderId="1" xfId="1" applyNumberFormat="1" applyFont="1" applyBorder="1" applyAlignment="1">
      <alignment horizontal="right" vertical="center" shrinkToFit="1"/>
    </xf>
    <xf numFmtId="0" fontId="21" fillId="0" borderId="70" xfId="0" applyFont="1" applyBorder="1" applyAlignment="1">
      <alignment horizontal="center" vertical="center" shrinkToFit="1"/>
    </xf>
    <xf numFmtId="0" fontId="21" fillId="0" borderId="50" xfId="0" applyFont="1" applyBorder="1" applyAlignment="1">
      <alignment horizontal="center" vertical="center" shrinkToFit="1"/>
    </xf>
    <xf numFmtId="0" fontId="21" fillId="0" borderId="52" xfId="0" applyFont="1" applyBorder="1" applyAlignment="1">
      <alignment horizontal="center" vertical="center" shrinkToFit="1"/>
    </xf>
    <xf numFmtId="183" fontId="9" fillId="0" borderId="25" xfId="0" applyNumberFormat="1" applyFont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21" fillId="0" borderId="1" xfId="0" applyFont="1" applyBorder="1" applyAlignment="1">
      <alignment horizontal="center" vertical="center" shrinkToFit="1"/>
    </xf>
    <xf numFmtId="0" fontId="23" fillId="0" borderId="1" xfId="0" applyFont="1" applyBorder="1" applyAlignment="1">
      <alignment horizontal="center" vertical="center" wrapText="1" shrinkToFit="1"/>
    </xf>
    <xf numFmtId="0" fontId="21" fillId="0" borderId="1" xfId="0" applyFont="1" applyBorder="1" applyAlignment="1">
      <alignment horizontal="center" vertical="center" wrapText="1" shrinkToFit="1"/>
    </xf>
    <xf numFmtId="0" fontId="21" fillId="0" borderId="2" xfId="0" applyFont="1" applyBorder="1" applyAlignment="1">
      <alignment horizontal="center" vertical="center" shrinkToFit="1"/>
    </xf>
    <xf numFmtId="0" fontId="21" fillId="0" borderId="51" xfId="0" applyFont="1" applyBorder="1" applyAlignment="1">
      <alignment horizontal="center" vertical="center" shrinkToFit="1"/>
    </xf>
    <xf numFmtId="0" fontId="23" fillId="0" borderId="22" xfId="0" applyFont="1" applyBorder="1" applyAlignment="1">
      <alignment horizontal="center" vertical="center" wrapText="1" shrinkToFit="1"/>
    </xf>
    <xf numFmtId="183" fontId="9" fillId="0" borderId="26" xfId="0" applyNumberFormat="1" applyFont="1" applyBorder="1" applyAlignment="1">
      <alignment horizontal="center" vertical="center" shrinkToFit="1"/>
    </xf>
    <xf numFmtId="183" fontId="9" fillId="0" borderId="21" xfId="0" applyNumberFormat="1" applyFont="1" applyBorder="1" applyAlignment="1">
      <alignment horizontal="center" vertical="center" shrinkToFit="1"/>
    </xf>
    <xf numFmtId="0" fontId="21" fillId="0" borderId="6" xfId="0" applyFont="1" applyBorder="1" applyAlignment="1">
      <alignment horizontal="center" vertical="center" shrinkToFit="1"/>
    </xf>
    <xf numFmtId="0" fontId="21" fillId="0" borderId="22" xfId="0" applyFont="1" applyBorder="1" applyAlignment="1">
      <alignment horizontal="center" vertical="center" shrinkToFit="1"/>
    </xf>
    <xf numFmtId="183" fontId="9" fillId="0" borderId="60" xfId="0" applyNumberFormat="1" applyFont="1" applyBorder="1" applyAlignment="1">
      <alignment horizontal="center" vertical="center" shrinkToFit="1"/>
    </xf>
    <xf numFmtId="183" fontId="9" fillId="0" borderId="64" xfId="0" applyNumberFormat="1" applyFont="1" applyBorder="1" applyAlignment="1">
      <alignment horizontal="center" vertical="center" shrinkToFit="1"/>
    </xf>
    <xf numFmtId="0" fontId="21" fillId="0" borderId="50" xfId="0" applyFont="1" applyBorder="1" applyAlignment="1">
      <alignment horizontal="center" vertical="center" wrapText="1" shrinkToFit="1"/>
    </xf>
    <xf numFmtId="0" fontId="21" fillId="0" borderId="51" xfId="0" applyFont="1" applyBorder="1" applyAlignment="1">
      <alignment wrapText="1" shrinkToFit="1"/>
    </xf>
    <xf numFmtId="0" fontId="21" fillId="0" borderId="1" xfId="0" applyFont="1" applyBorder="1" applyAlignment="1">
      <alignment wrapText="1" shrinkToFit="1"/>
    </xf>
    <xf numFmtId="0" fontId="21" fillId="0" borderId="2" xfId="0" applyFont="1" applyBorder="1" applyAlignment="1">
      <alignment wrapText="1" shrinkToFit="1"/>
    </xf>
    <xf numFmtId="0" fontId="21" fillId="0" borderId="50" xfId="0" applyFont="1" applyBorder="1" applyAlignment="1">
      <alignment vertical="center" shrinkToFit="1"/>
    </xf>
    <xf numFmtId="0" fontId="21" fillId="0" borderId="52" xfId="0" applyFont="1" applyBorder="1" applyAlignment="1">
      <alignment vertical="center" shrinkToFit="1"/>
    </xf>
    <xf numFmtId="0" fontId="21" fillId="0" borderId="53" xfId="0" applyFont="1" applyBorder="1" applyAlignment="1">
      <alignment vertical="center" shrinkToFit="1"/>
    </xf>
    <xf numFmtId="0" fontId="21" fillId="0" borderId="1" xfId="0" applyFont="1" applyBorder="1" applyAlignment="1">
      <alignment vertical="center" shrinkToFit="1"/>
    </xf>
    <xf numFmtId="0" fontId="21" fillId="0" borderId="22" xfId="0" applyFont="1" applyBorder="1" applyAlignment="1">
      <alignment vertical="center" shrinkToFit="1"/>
    </xf>
    <xf numFmtId="0" fontId="21" fillId="0" borderId="13" xfId="0" applyFont="1" applyBorder="1" applyAlignment="1">
      <alignment horizontal="center" vertical="center" wrapText="1" shrinkToFit="1"/>
    </xf>
    <xf numFmtId="0" fontId="21" fillId="0" borderId="52" xfId="0" applyFont="1" applyBorder="1" applyAlignment="1">
      <alignment shrinkToFit="1"/>
    </xf>
    <xf numFmtId="0" fontId="21" fillId="0" borderId="53" xfId="0" applyFont="1" applyBorder="1" applyAlignment="1">
      <alignment shrinkToFit="1"/>
    </xf>
    <xf numFmtId="0" fontId="21" fillId="0" borderId="22" xfId="0" applyFont="1" applyBorder="1" applyAlignment="1">
      <alignment shrinkToFit="1"/>
    </xf>
    <xf numFmtId="0" fontId="21" fillId="0" borderId="70" xfId="0" applyFont="1" applyBorder="1" applyAlignment="1">
      <alignment horizontal="center" vertical="center" wrapText="1" shrinkToFit="1"/>
    </xf>
    <xf numFmtId="0" fontId="21" fillId="0" borderId="51" xfId="0" applyFont="1" applyBorder="1" applyAlignment="1">
      <alignment shrinkToFit="1"/>
    </xf>
    <xf numFmtId="0" fontId="21" fillId="0" borderId="6" xfId="0" applyFont="1" applyBorder="1" applyAlignment="1">
      <alignment shrinkToFit="1"/>
    </xf>
    <xf numFmtId="0" fontId="21" fillId="0" borderId="2" xfId="0" applyFont="1" applyBorder="1" applyAlignment="1">
      <alignment shrinkToFit="1"/>
    </xf>
    <xf numFmtId="0" fontId="21" fillId="0" borderId="1" xfId="0" applyFont="1" applyBorder="1" applyAlignment="1">
      <alignment shrinkToFit="1"/>
    </xf>
    <xf numFmtId="183" fontId="9" fillId="0" borderId="68" xfId="0" applyNumberFormat="1" applyFont="1" applyBorder="1" applyAlignment="1">
      <alignment horizontal="center" vertical="center" shrinkToFit="1"/>
    </xf>
    <xf numFmtId="183" fontId="9" fillId="0" borderId="143" xfId="0" applyNumberFormat="1" applyFont="1" applyBorder="1" applyAlignment="1">
      <alignment horizontal="center" vertical="center" shrinkToFit="1"/>
    </xf>
    <xf numFmtId="183" fontId="9" fillId="0" borderId="142" xfId="0" applyNumberFormat="1" applyFont="1" applyBorder="1" applyAlignment="1">
      <alignment horizontal="center" vertical="center" shrinkToFit="1"/>
    </xf>
    <xf numFmtId="183" fontId="9" fillId="0" borderId="55" xfId="0" applyNumberFormat="1" applyFont="1" applyBorder="1" applyAlignment="1">
      <alignment horizontal="center" vertical="center" shrinkToFit="1"/>
    </xf>
    <xf numFmtId="176" fontId="9" fillId="0" borderId="24" xfId="0" applyNumberFormat="1" applyFont="1" applyBorder="1" applyAlignment="1">
      <alignment horizontal="left" vertical="center"/>
    </xf>
    <xf numFmtId="176" fontId="9" fillId="0" borderId="66" xfId="0" applyNumberFormat="1" applyFont="1" applyBorder="1" applyAlignment="1">
      <alignment horizontal="left" vertical="center"/>
    </xf>
    <xf numFmtId="176" fontId="9" fillId="0" borderId="71" xfId="0" applyNumberFormat="1" applyFont="1" applyBorder="1" applyAlignment="1">
      <alignment horizontal="left" vertical="center"/>
    </xf>
    <xf numFmtId="176" fontId="9" fillId="0" borderId="77" xfId="0" applyNumberFormat="1" applyFont="1" applyBorder="1" applyAlignment="1">
      <alignment horizontal="left" vertical="center"/>
    </xf>
    <xf numFmtId="0" fontId="5" fillId="0" borderId="65" xfId="0" applyFont="1" applyBorder="1" applyAlignment="1">
      <alignment horizontal="center" vertical="center" shrinkToFit="1"/>
    </xf>
    <xf numFmtId="0" fontId="5" fillId="0" borderId="64" xfId="0" applyFont="1" applyBorder="1" applyAlignment="1">
      <alignment horizontal="center" vertical="center" shrinkToFit="1"/>
    </xf>
    <xf numFmtId="0" fontId="21" fillId="0" borderId="88" xfId="0" applyFont="1" applyBorder="1" applyAlignment="1">
      <alignment horizontal="center" vertical="center" shrinkToFit="1"/>
    </xf>
    <xf numFmtId="0" fontId="21" fillId="0" borderId="57" xfId="0" applyFont="1" applyBorder="1" applyAlignment="1">
      <alignment horizontal="center" vertical="center" shrinkToFit="1"/>
    </xf>
    <xf numFmtId="0" fontId="21" fillId="0" borderId="5" xfId="0" applyFont="1" applyBorder="1" applyAlignment="1">
      <alignment horizontal="center" vertical="center" shrinkToFit="1"/>
    </xf>
    <xf numFmtId="0" fontId="21" fillId="0" borderId="62" xfId="0" applyFont="1" applyBorder="1" applyAlignment="1">
      <alignment horizontal="center" vertical="center" shrinkToFit="1"/>
    </xf>
    <xf numFmtId="0" fontId="21" fillId="0" borderId="56" xfId="0" applyFont="1" applyBorder="1" applyAlignment="1">
      <alignment horizontal="center" vertical="center" shrinkToFit="1"/>
    </xf>
    <xf numFmtId="0" fontId="21" fillId="0" borderId="44" xfId="0" applyFont="1" applyBorder="1" applyAlignment="1">
      <alignment horizontal="center" vertical="center" shrinkToFit="1"/>
    </xf>
    <xf numFmtId="0" fontId="21" fillId="0" borderId="2" xfId="0" applyFont="1" applyBorder="1" applyAlignment="1">
      <alignment horizontal="center" vertical="center" wrapText="1" shrinkToFit="1"/>
    </xf>
    <xf numFmtId="0" fontId="21" fillId="0" borderId="62" xfId="0" applyFont="1" applyBorder="1" applyAlignment="1">
      <alignment horizontal="center" vertical="center" wrapText="1" shrinkToFit="1"/>
    </xf>
    <xf numFmtId="0" fontId="23" fillId="0" borderId="2" xfId="0" applyFont="1" applyBorder="1" applyAlignment="1">
      <alignment horizontal="center" vertical="center" wrapText="1" shrinkToFit="1"/>
    </xf>
    <xf numFmtId="0" fontId="23" fillId="0" borderId="6" xfId="0" applyFont="1" applyBorder="1" applyAlignment="1">
      <alignment horizontal="center" vertical="center" wrapText="1" shrinkToFit="1"/>
    </xf>
    <xf numFmtId="0" fontId="23" fillId="0" borderId="62" xfId="0" applyFont="1" applyBorder="1" applyAlignment="1">
      <alignment horizontal="center" vertical="center" wrapText="1" shrinkToFit="1"/>
    </xf>
    <xf numFmtId="0" fontId="21" fillId="0" borderId="6" xfId="0" applyFont="1" applyBorder="1" applyAlignment="1">
      <alignment horizontal="center" vertical="center" wrapText="1" shrinkToFit="1"/>
    </xf>
    <xf numFmtId="0" fontId="21" fillId="0" borderId="9" xfId="0" applyFont="1" applyBorder="1" applyAlignment="1">
      <alignment horizontal="center" vertical="center" shrinkToFit="1"/>
    </xf>
    <xf numFmtId="0" fontId="21" fillId="0" borderId="5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 shrinkToFit="1"/>
    </xf>
    <xf numFmtId="0" fontId="28" fillId="0" borderId="52" xfId="0" applyFont="1" applyBorder="1" applyAlignment="1">
      <alignment horizontal="center" vertical="center" wrapText="1" shrinkToFit="1"/>
    </xf>
    <xf numFmtId="0" fontId="28" fillId="0" borderId="53" xfId="0" applyFont="1" applyBorder="1" applyAlignment="1">
      <alignment horizontal="center" vertical="center" wrapText="1" shrinkToFit="1"/>
    </xf>
    <xf numFmtId="0" fontId="28" fillId="0" borderId="22" xfId="0" applyFont="1" applyBorder="1" applyAlignment="1">
      <alignment horizontal="center" vertical="center" wrapText="1" shrinkToFit="1"/>
    </xf>
    <xf numFmtId="0" fontId="21" fillId="0" borderId="70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wrapText="1"/>
    </xf>
    <xf numFmtId="0" fontId="21" fillId="0" borderId="52" xfId="0" applyFont="1" applyBorder="1" applyAlignment="1">
      <alignment horizontal="center" vertical="center" wrapText="1"/>
    </xf>
    <xf numFmtId="0" fontId="21" fillId="0" borderId="53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8" fillId="0" borderId="70" xfId="0" applyFont="1" applyBorder="1" applyAlignment="1">
      <alignment horizontal="center" vertical="center" wrapText="1"/>
    </xf>
    <xf numFmtId="0" fontId="28" fillId="0" borderId="51" xfId="0" applyFont="1" applyBorder="1"/>
    <xf numFmtId="0" fontId="28" fillId="0" borderId="6" xfId="0" applyFont="1" applyBorder="1"/>
    <xf numFmtId="0" fontId="28" fillId="0" borderId="2" xfId="0" applyFont="1" applyBorder="1"/>
    <xf numFmtId="0" fontId="21" fillId="0" borderId="6" xfId="0" applyFont="1" applyBorder="1" applyAlignment="1">
      <alignment vertical="center" shrinkToFit="1"/>
    </xf>
    <xf numFmtId="0" fontId="21" fillId="0" borderId="3" xfId="0" applyFont="1" applyBorder="1" applyAlignment="1">
      <alignment horizontal="center" vertical="center"/>
    </xf>
    <xf numFmtId="185" fontId="9" fillId="0" borderId="71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185" fontId="9" fillId="0" borderId="29" xfId="0" applyNumberFormat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185" fontId="9" fillId="0" borderId="23" xfId="0" applyNumberFormat="1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70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shrinkToFit="1"/>
    </xf>
    <xf numFmtId="0" fontId="20" fillId="0" borderId="46" xfId="0" applyFont="1" applyBorder="1" applyAlignment="1">
      <alignment horizontal="center" vertical="center" shrinkToFit="1"/>
    </xf>
    <xf numFmtId="0" fontId="20" fillId="0" borderId="41" xfId="0" applyFont="1" applyBorder="1" applyAlignment="1">
      <alignment horizontal="center" vertical="center" shrinkToFit="1"/>
    </xf>
    <xf numFmtId="0" fontId="20" fillId="0" borderId="73" xfId="0" applyFont="1" applyBorder="1" applyAlignment="1">
      <alignment horizontal="center" vertical="center" shrinkToFit="1"/>
    </xf>
    <xf numFmtId="0" fontId="17" fillId="0" borderId="0" xfId="0" applyFont="1" applyAlignment="1">
      <alignment horizontal="left" vertical="center" indent="1"/>
    </xf>
    <xf numFmtId="0" fontId="5" fillId="0" borderId="23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37" xfId="0" applyFont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 shrinkToFit="1"/>
    </xf>
    <xf numFmtId="0" fontId="5" fillId="0" borderId="41" xfId="0" applyFont="1" applyBorder="1" applyAlignment="1">
      <alignment horizontal="center" vertical="center" shrinkToFit="1"/>
    </xf>
    <xf numFmtId="0" fontId="5" fillId="0" borderId="73" xfId="0" applyFont="1" applyBorder="1" applyAlignment="1">
      <alignment horizontal="center" vertical="center" shrinkToFit="1"/>
    </xf>
    <xf numFmtId="0" fontId="21" fillId="0" borderId="29" xfId="0" applyFont="1" applyBorder="1" applyAlignment="1">
      <alignment horizontal="center" vertical="center" shrinkToFit="1"/>
    </xf>
    <xf numFmtId="185" fontId="9" fillId="0" borderId="0" xfId="0" applyNumberFormat="1" applyFont="1" applyAlignment="1">
      <alignment horizontal="center" vertical="center"/>
    </xf>
    <xf numFmtId="185" fontId="9" fillId="0" borderId="20" xfId="0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185" fontId="9" fillId="0" borderId="23" xfId="0" applyNumberFormat="1" applyFont="1" applyBorder="1" applyAlignment="1">
      <alignment horizontal="center" vertical="center" shrinkToFit="1"/>
    </xf>
    <xf numFmtId="185" fontId="9" fillId="0" borderId="29" xfId="0" applyNumberFormat="1" applyFont="1" applyBorder="1" applyAlignment="1">
      <alignment horizontal="center" vertical="center" shrinkToFit="1"/>
    </xf>
    <xf numFmtId="185" fontId="9" fillId="0" borderId="15" xfId="0" applyNumberFormat="1" applyFont="1" applyBorder="1" applyAlignment="1">
      <alignment horizontal="center" vertical="center" shrinkToFit="1"/>
    </xf>
    <xf numFmtId="185" fontId="9" fillId="0" borderId="71" xfId="0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0" fontId="23" fillId="0" borderId="29" xfId="0" applyFont="1" applyBorder="1" applyAlignment="1">
      <alignment horizontal="center" vertical="center" shrinkToFit="1"/>
    </xf>
    <xf numFmtId="0" fontId="0" fillId="0" borderId="127" xfId="0" applyBorder="1" applyAlignment="1">
      <alignment horizontal="center" vertical="center" shrinkToFit="1"/>
    </xf>
    <xf numFmtId="0" fontId="0" fillId="0" borderId="128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wrapText="1"/>
    </xf>
    <xf numFmtId="0" fontId="0" fillId="0" borderId="74" xfId="0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67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5" fillId="0" borderId="5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0" fillId="0" borderId="125" xfId="0" applyBorder="1" applyAlignment="1">
      <alignment horizontal="center" vertical="center" shrinkToFit="1"/>
    </xf>
    <xf numFmtId="0" fontId="0" fillId="0" borderId="126" xfId="0" applyBorder="1" applyAlignment="1">
      <alignment horizontal="center" vertical="center" shrinkToFit="1"/>
    </xf>
    <xf numFmtId="185" fontId="8" fillId="0" borderId="28" xfId="0" applyNumberFormat="1" applyFont="1" applyBorder="1" applyAlignment="1">
      <alignment horizontal="center" vertical="center"/>
    </xf>
    <xf numFmtId="185" fontId="8" fillId="0" borderId="33" xfId="0" applyNumberFormat="1" applyFont="1" applyBorder="1" applyAlignment="1">
      <alignment horizontal="center" vertical="center"/>
    </xf>
    <xf numFmtId="185" fontId="8" fillId="0" borderId="48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0" fontId="5" fillId="0" borderId="53" xfId="0" applyFont="1" applyBorder="1" applyAlignment="1">
      <alignment horizontal="center" vertical="center" shrinkToFit="1"/>
    </xf>
    <xf numFmtId="0" fontId="5" fillId="0" borderId="5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shrinkToFit="1"/>
    </xf>
    <xf numFmtId="185" fontId="9" fillId="0" borderId="15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shrinkToFit="1"/>
    </xf>
    <xf numFmtId="0" fontId="21" fillId="0" borderId="52" xfId="0" applyFont="1" applyBorder="1" applyAlignment="1">
      <alignment horizontal="center" vertical="center" wrapText="1" shrinkToFit="1"/>
    </xf>
    <xf numFmtId="0" fontId="21" fillId="0" borderId="22" xfId="0" applyFont="1" applyBorder="1" applyAlignment="1">
      <alignment horizontal="center" vertical="center" wrapText="1" shrinkToFit="1"/>
    </xf>
    <xf numFmtId="185" fontId="9" fillId="0" borderId="24" xfId="0" applyNumberFormat="1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distributed" shrinkToFit="1"/>
    </xf>
    <xf numFmtId="0" fontId="21" fillId="0" borderId="53" xfId="0" applyFont="1" applyBorder="1" applyAlignment="1">
      <alignment horizontal="center" vertical="distributed" shrinkToFit="1"/>
    </xf>
    <xf numFmtId="185" fontId="9" fillId="0" borderId="33" xfId="0" applyNumberFormat="1" applyFont="1" applyBorder="1" applyAlignment="1">
      <alignment horizontal="center" vertical="center"/>
    </xf>
    <xf numFmtId="0" fontId="21" fillId="0" borderId="81" xfId="0" applyFont="1" applyBorder="1" applyAlignment="1">
      <alignment horizontal="center" vertical="center" wrapText="1" shrinkToFit="1"/>
    </xf>
    <xf numFmtId="0" fontId="21" fillId="0" borderId="31" xfId="0" applyFont="1" applyBorder="1" applyAlignment="1">
      <alignment horizontal="center" vertical="center" wrapText="1" shrinkToFit="1"/>
    </xf>
    <xf numFmtId="0" fontId="21" fillId="0" borderId="37" xfId="0" applyFont="1" applyBorder="1" applyAlignment="1">
      <alignment horizontal="center" vertical="center" wrapText="1" shrinkToFit="1"/>
    </xf>
    <xf numFmtId="0" fontId="21" fillId="0" borderId="4" xfId="0" applyFont="1" applyBorder="1" applyAlignment="1">
      <alignment horizontal="center" vertical="center" shrinkToFit="1"/>
    </xf>
    <xf numFmtId="0" fontId="21" fillId="0" borderId="26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185" fontId="9" fillId="0" borderId="66" xfId="0" applyNumberFormat="1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 wrapText="1"/>
    </xf>
    <xf numFmtId="0" fontId="23" fillId="0" borderId="72" xfId="0" applyFont="1" applyBorder="1" applyAlignment="1">
      <alignment horizontal="center" vertical="center"/>
    </xf>
    <xf numFmtId="0" fontId="23" fillId="0" borderId="73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 wrapText="1" shrinkToFit="1"/>
    </xf>
    <xf numFmtId="0" fontId="21" fillId="0" borderId="41" xfId="0" applyFont="1" applyBorder="1" applyAlignment="1">
      <alignment horizontal="center" vertical="center" wrapText="1" shrinkToFit="1"/>
    </xf>
    <xf numFmtId="0" fontId="21" fillId="0" borderId="60" xfId="0" applyFont="1" applyBorder="1" applyAlignment="1">
      <alignment horizontal="center" vertical="center" wrapText="1" shrinkToFit="1"/>
    </xf>
    <xf numFmtId="0" fontId="21" fillId="0" borderId="74" xfId="0" applyFont="1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0" fillId="0" borderId="28" xfId="0" applyBorder="1" applyAlignment="1">
      <alignment horizontal="center" vertical="center"/>
    </xf>
    <xf numFmtId="0" fontId="0" fillId="0" borderId="9" xfId="0" applyBorder="1" applyAlignment="1">
      <alignment horizontal="distributed" vertical="center" indent="1"/>
    </xf>
  </cellXfs>
  <cellStyles count="2">
    <cellStyle name="桁区切り" xfId="1" builtinId="6"/>
    <cellStyle name="標準" xfId="0" builtinId="0"/>
  </cellStyles>
  <dxfs count="12">
    <dxf>
      <fill>
        <patternFill>
          <bgColor theme="5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theme="5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theme="5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theme="5" tint="0.79998168889431442"/>
        </patternFill>
      </fill>
    </dxf>
    <dxf>
      <fill>
        <patternFill patternType="none">
          <bgColor auto="1"/>
        </patternFill>
      </fill>
    </dxf>
    <dxf>
      <fill>
        <patternFill>
          <bgColor theme="5" tint="0.79998168889431442"/>
        </patternFill>
      </fill>
    </dxf>
    <dxf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</dxfs>
  <tableStyles count="0" defaultTableStyle="TableStyleMedium9" defaultPivotStyle="PivotStyleLight16"/>
  <colors>
    <mruColors>
      <color rgb="FFFF99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R6&#30435;&#21332;&#23455;&#24907;&#35519;&#26619;/05&#20840;&#22269;&#12408;&#65288;&#22238;&#31572;&#65289;/&#12304;&#20853;&#24235;&#30476;&#12305;05%20&#32068;&#21512;&#29992;&#12288;&#20196;&#21644;&#65301;&#24180;&#24230;&#30435;&#26619;&#23455;&#24907;&#35519;&#26619;&#38598;&#35336;&#34920;&#21450;&#12403;&#38598;&#35336;&#32080;&#26524;&#34920;&#65288;&#20840;&#22269;&#20250;&#25552;&#20986;&#29992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監査委員①"/>
      <sheetName val="1監査委員②"/>
      <sheetName val="2職員"/>
      <sheetName val="3監査委員費"/>
      <sheetName val="4報酬･費用弁償"/>
      <sheetName val="5-1所要日数①"/>
      <sheetName val="5-1所要日数②"/>
      <sheetName val="5-2定期監査等未実施の理由"/>
      <sheetName val="6活動日数"/>
      <sheetName val="7-1監査規程等・7-2勧告の実施"/>
      <sheetName val="8-2 タブレットの導入"/>
      <sheetName val="8-1 議会・住民への報告"/>
      <sheetName val="8-3 履行確保"/>
      <sheetName val="9人選・10監査手続"/>
      <sheetName val="11外部監査"/>
      <sheetName val="12監査専門員 "/>
      <sheetName val="13内部統制"/>
      <sheetName val="14議会による権利放棄"/>
      <sheetName val="15免責条例の制定・改廃"/>
      <sheetName val="集計結果表１"/>
      <sheetName val="集計結果表２"/>
    </sheetNames>
    <sheetDataSet>
      <sheetData sheetId="0">
        <row r="31">
          <cell r="B31"/>
        </row>
        <row r="33">
          <cell r="B33"/>
        </row>
        <row r="35">
          <cell r="B35"/>
        </row>
        <row r="37">
          <cell r="B37"/>
        </row>
        <row r="39">
          <cell r="B39"/>
        </row>
        <row r="41">
          <cell r="B41"/>
        </row>
        <row r="43">
          <cell r="B43"/>
        </row>
        <row r="45">
          <cell r="B45"/>
        </row>
        <row r="47">
          <cell r="B47"/>
        </row>
        <row r="49">
          <cell r="B49"/>
        </row>
        <row r="51">
          <cell r="B51"/>
        </row>
        <row r="53">
          <cell r="B53"/>
        </row>
        <row r="55">
          <cell r="B55"/>
        </row>
        <row r="57">
          <cell r="B57"/>
        </row>
        <row r="59">
          <cell r="B59"/>
        </row>
        <row r="61">
          <cell r="B61"/>
        </row>
        <row r="63">
          <cell r="B63"/>
        </row>
        <row r="65">
          <cell r="B65"/>
        </row>
        <row r="67">
          <cell r="B67"/>
        </row>
        <row r="69">
          <cell r="B69"/>
        </row>
        <row r="71">
          <cell r="B71"/>
        </row>
        <row r="73">
          <cell r="B73"/>
        </row>
        <row r="75">
          <cell r="B75"/>
        </row>
        <row r="77">
          <cell r="B77"/>
        </row>
        <row r="79">
          <cell r="B79"/>
        </row>
        <row r="81">
          <cell r="B81"/>
        </row>
        <row r="83">
          <cell r="B83"/>
        </row>
        <row r="85">
          <cell r="B85"/>
        </row>
        <row r="87">
          <cell r="B87"/>
        </row>
        <row r="89">
          <cell r="B89"/>
        </row>
        <row r="91">
          <cell r="B91"/>
        </row>
        <row r="93">
          <cell r="B93"/>
        </row>
        <row r="95">
          <cell r="B95"/>
        </row>
        <row r="97">
          <cell r="B97"/>
        </row>
        <row r="99">
          <cell r="B99"/>
        </row>
        <row r="101">
          <cell r="B101"/>
        </row>
        <row r="103">
          <cell r="B103"/>
        </row>
        <row r="105">
          <cell r="B105"/>
        </row>
        <row r="107">
          <cell r="B107"/>
        </row>
        <row r="109">
          <cell r="B109"/>
        </row>
        <row r="111">
          <cell r="B111"/>
        </row>
        <row r="113">
          <cell r="B113"/>
        </row>
        <row r="115">
          <cell r="B115"/>
        </row>
        <row r="117">
          <cell r="B117"/>
        </row>
        <row r="119">
          <cell r="B119"/>
        </row>
        <row r="121">
          <cell r="B121"/>
        </row>
        <row r="123">
          <cell r="B123"/>
        </row>
        <row r="125">
          <cell r="B125"/>
        </row>
        <row r="127">
          <cell r="B127"/>
        </row>
        <row r="129">
          <cell r="B129"/>
        </row>
        <row r="131">
          <cell r="B131"/>
        </row>
        <row r="133">
          <cell r="B133"/>
        </row>
        <row r="135">
          <cell r="B135"/>
        </row>
        <row r="137">
          <cell r="B137"/>
        </row>
        <row r="139">
          <cell r="B139"/>
        </row>
        <row r="141">
          <cell r="B141"/>
        </row>
        <row r="143">
          <cell r="B143"/>
        </row>
        <row r="145">
          <cell r="B145"/>
        </row>
        <row r="147">
          <cell r="B147"/>
        </row>
        <row r="149">
          <cell r="B149"/>
        </row>
        <row r="151">
          <cell r="B151"/>
        </row>
        <row r="153">
          <cell r="B153"/>
        </row>
        <row r="155">
          <cell r="B155"/>
        </row>
        <row r="157">
          <cell r="B157"/>
        </row>
        <row r="159">
          <cell r="B159"/>
        </row>
        <row r="161">
          <cell r="B161"/>
        </row>
        <row r="163">
          <cell r="B163"/>
        </row>
        <row r="165">
          <cell r="B165"/>
        </row>
        <row r="167">
          <cell r="B167"/>
        </row>
        <row r="169">
          <cell r="B169"/>
        </row>
        <row r="171">
          <cell r="B171"/>
        </row>
        <row r="173">
          <cell r="B173"/>
        </row>
        <row r="175">
          <cell r="B175"/>
        </row>
        <row r="177">
          <cell r="B177"/>
        </row>
        <row r="179">
          <cell r="B179"/>
        </row>
        <row r="181">
          <cell r="B181"/>
        </row>
        <row r="183">
          <cell r="B183"/>
        </row>
        <row r="185">
          <cell r="B185"/>
        </row>
        <row r="187">
          <cell r="B187"/>
        </row>
        <row r="189">
          <cell r="B189"/>
        </row>
        <row r="191">
          <cell r="B191"/>
        </row>
        <row r="193">
          <cell r="B193"/>
        </row>
        <row r="195">
          <cell r="B195"/>
        </row>
        <row r="197">
          <cell r="B197"/>
        </row>
        <row r="199">
          <cell r="B199"/>
        </row>
        <row r="201">
          <cell r="B201"/>
        </row>
        <row r="203">
          <cell r="B203"/>
        </row>
        <row r="205">
          <cell r="B205"/>
        </row>
        <row r="207">
          <cell r="B207"/>
        </row>
        <row r="209">
          <cell r="B209"/>
        </row>
        <row r="211">
          <cell r="B211"/>
        </row>
        <row r="213">
          <cell r="B213"/>
        </row>
        <row r="215">
          <cell r="B215"/>
        </row>
        <row r="217">
          <cell r="B217"/>
        </row>
        <row r="219">
          <cell r="B219"/>
        </row>
        <row r="221">
          <cell r="B221"/>
        </row>
        <row r="223">
          <cell r="B223"/>
        </row>
        <row r="225">
          <cell r="B225"/>
        </row>
        <row r="227">
          <cell r="B227"/>
        </row>
        <row r="229">
          <cell r="B229"/>
        </row>
        <row r="231">
          <cell r="B231"/>
        </row>
        <row r="233">
          <cell r="B233"/>
        </row>
        <row r="235">
          <cell r="B235"/>
        </row>
        <row r="237">
          <cell r="B237"/>
        </row>
        <row r="239">
          <cell r="B239"/>
        </row>
        <row r="241">
          <cell r="B241"/>
        </row>
        <row r="243">
          <cell r="B243"/>
        </row>
        <row r="245">
          <cell r="B245"/>
        </row>
        <row r="247">
          <cell r="B247"/>
        </row>
        <row r="249">
          <cell r="B249"/>
        </row>
        <row r="251">
          <cell r="B251"/>
        </row>
        <row r="253">
          <cell r="B253"/>
        </row>
        <row r="255">
          <cell r="B255"/>
        </row>
        <row r="257">
          <cell r="B257"/>
        </row>
        <row r="259">
          <cell r="B259"/>
        </row>
        <row r="261">
          <cell r="B261"/>
        </row>
        <row r="263">
          <cell r="B263"/>
        </row>
        <row r="265">
          <cell r="B265"/>
        </row>
        <row r="267">
          <cell r="B267"/>
        </row>
        <row r="269">
          <cell r="B269"/>
        </row>
        <row r="271">
          <cell r="B271"/>
        </row>
        <row r="273">
          <cell r="B273"/>
        </row>
        <row r="275">
          <cell r="B275"/>
        </row>
        <row r="277">
          <cell r="B277"/>
        </row>
        <row r="279">
          <cell r="B279"/>
        </row>
        <row r="281">
          <cell r="B281"/>
        </row>
        <row r="283">
          <cell r="B283"/>
        </row>
        <row r="285">
          <cell r="B285"/>
        </row>
        <row r="287">
          <cell r="B287"/>
        </row>
        <row r="289">
          <cell r="B289"/>
        </row>
        <row r="291">
          <cell r="B291"/>
        </row>
        <row r="293">
          <cell r="B293"/>
        </row>
        <row r="295">
          <cell r="B295"/>
        </row>
        <row r="297">
          <cell r="B297"/>
        </row>
        <row r="299">
          <cell r="B299"/>
        </row>
        <row r="301">
          <cell r="B301"/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99CC"/>
  </sheetPr>
  <dimension ref="A1:F70"/>
  <sheetViews>
    <sheetView tabSelected="1" zoomScale="86" zoomScaleNormal="86" zoomScaleSheetLayoutView="80" workbookViewId="0"/>
  </sheetViews>
  <sheetFormatPr defaultRowHeight="13.5"/>
  <cols>
    <col min="1" max="2" width="9.625" customWidth="1"/>
    <col min="3" max="3" width="31.75" customWidth="1"/>
    <col min="4" max="5" width="9.625" customWidth="1"/>
    <col min="6" max="6" width="17.625" customWidth="1"/>
  </cols>
  <sheetData>
    <row r="1" spans="1:6" ht="24.75" customHeight="1"/>
    <row r="2" spans="1:6" ht="24.75" customHeight="1"/>
    <row r="3" spans="1:6" s="10" customFormat="1" ht="24.75" customHeight="1" thickBot="1">
      <c r="A3"/>
      <c r="B3"/>
      <c r="C3"/>
      <c r="D3"/>
      <c r="E3"/>
      <c r="F3"/>
    </row>
    <row r="4" spans="1:6" s="108" customFormat="1" ht="27" customHeight="1">
      <c r="A4" s="133"/>
      <c r="B4" s="134"/>
      <c r="C4" s="134"/>
      <c r="D4" s="134"/>
      <c r="E4" s="135"/>
      <c r="F4"/>
    </row>
    <row r="5" spans="1:6" s="16" customFormat="1" ht="103.5" customHeight="1">
      <c r="A5" s="619" t="s">
        <v>128</v>
      </c>
      <c r="B5" s="620"/>
      <c r="C5" s="620"/>
      <c r="D5" s="620"/>
      <c r="E5" s="621"/>
      <c r="F5"/>
    </row>
    <row r="6" spans="1:6" s="3" customFormat="1" ht="24.75" customHeight="1" thickBot="1">
      <c r="A6" s="136"/>
      <c r="B6" s="137"/>
      <c r="C6" s="137"/>
      <c r="D6" s="137"/>
      <c r="E6" s="138"/>
      <c r="F6"/>
    </row>
    <row r="7" spans="1:6" s="3" customFormat="1" ht="24.95" customHeight="1">
      <c r="A7"/>
      <c r="B7"/>
      <c r="C7"/>
      <c r="D7" s="106"/>
      <c r="E7" s="106"/>
      <c r="F7"/>
    </row>
    <row r="8" spans="1:6" s="3" customFormat="1" ht="24.95" customHeight="1">
      <c r="A8"/>
      <c r="B8"/>
      <c r="C8"/>
      <c r="D8"/>
      <c r="E8"/>
      <c r="F8"/>
    </row>
    <row r="9" spans="1:6" s="3" customFormat="1" ht="24.95" customHeight="1">
      <c r="A9"/>
      <c r="B9"/>
      <c r="C9"/>
      <c r="D9"/>
      <c r="E9"/>
      <c r="F9"/>
    </row>
    <row r="10" spans="1:6" s="3" customFormat="1" ht="24.95" customHeight="1">
      <c r="A10"/>
      <c r="C10" s="131" t="s">
        <v>440</v>
      </c>
      <c r="D10" s="132"/>
      <c r="E10"/>
      <c r="F10"/>
    </row>
    <row r="11" spans="1:6" s="3" customFormat="1" ht="24.95" customHeight="1">
      <c r="A11"/>
      <c r="B11"/>
      <c r="C11"/>
      <c r="D11"/>
      <c r="E11"/>
      <c r="F11"/>
    </row>
    <row r="12" spans="1:6" s="3" customFormat="1" ht="24.75" customHeight="1">
      <c r="A12"/>
      <c r="B12"/>
      <c r="C12"/>
      <c r="D12"/>
      <c r="E12"/>
      <c r="F12"/>
    </row>
    <row r="13" spans="1:6" s="3" customFormat="1" ht="24.95" customHeight="1">
      <c r="A13"/>
      <c r="B13"/>
      <c r="D13"/>
      <c r="E13"/>
      <c r="F13"/>
    </row>
    <row r="14" spans="1:6" s="3" customFormat="1" ht="24.95" customHeight="1">
      <c r="A14"/>
      <c r="B14"/>
      <c r="C14"/>
      <c r="D14"/>
      <c r="E14"/>
      <c r="F14"/>
    </row>
    <row r="15" spans="1:6" s="3" customFormat="1" ht="24.75" customHeight="1">
      <c r="A15"/>
      <c r="B15"/>
      <c r="C15"/>
      <c r="D15"/>
      <c r="E15"/>
      <c r="F15"/>
    </row>
    <row r="16" spans="1:6" s="3" customFormat="1" ht="24.95" customHeight="1">
      <c r="A16"/>
      <c r="B16"/>
      <c r="C16"/>
      <c r="D16"/>
      <c r="E16"/>
      <c r="F16"/>
    </row>
    <row r="17" spans="1:6" s="3" customFormat="1" ht="24.95" customHeight="1">
      <c r="A17"/>
      <c r="B17"/>
      <c r="C17"/>
      <c r="D17"/>
      <c r="E17"/>
      <c r="F17"/>
    </row>
    <row r="18" spans="1:6" s="3" customFormat="1" ht="24" customHeight="1">
      <c r="A18"/>
      <c r="B18"/>
      <c r="C18"/>
      <c r="D18"/>
      <c r="E18"/>
      <c r="F18"/>
    </row>
    <row r="19" spans="1:6" s="10" customFormat="1" ht="24.75" customHeight="1">
      <c r="A19"/>
      <c r="B19"/>
      <c r="C19"/>
      <c r="D19"/>
      <c r="E19"/>
      <c r="F19"/>
    </row>
    <row r="20" spans="1:6" s="108" customFormat="1" ht="27" customHeight="1">
      <c r="A20"/>
      <c r="B20"/>
      <c r="C20"/>
      <c r="D20"/>
      <c r="E20"/>
      <c r="F20"/>
    </row>
    <row r="21" spans="1:6" s="16" customFormat="1" ht="18" customHeight="1">
      <c r="A21"/>
      <c r="B21"/>
      <c r="C21"/>
      <c r="D21"/>
      <c r="E21"/>
      <c r="F21"/>
    </row>
    <row r="22" spans="1:6" s="3" customFormat="1" ht="24.95" customHeight="1">
      <c r="A22"/>
      <c r="B22"/>
      <c r="C22"/>
      <c r="D22"/>
      <c r="E22"/>
      <c r="F22"/>
    </row>
    <row r="23" spans="1:6" s="3" customFormat="1" ht="24.95" customHeight="1">
      <c r="A23"/>
      <c r="B23"/>
      <c r="C23"/>
      <c r="D23"/>
      <c r="E23"/>
      <c r="F23"/>
    </row>
    <row r="24" spans="1:6" s="3" customFormat="1" ht="24.95" customHeight="1">
      <c r="A24"/>
      <c r="B24"/>
      <c r="C24"/>
      <c r="D24"/>
      <c r="E24"/>
      <c r="F24"/>
    </row>
    <row r="25" spans="1:6" s="3" customFormat="1" ht="24.95" customHeight="1">
      <c r="A25"/>
      <c r="B25"/>
      <c r="C25"/>
      <c r="D25"/>
      <c r="E25"/>
      <c r="F25"/>
    </row>
    <row r="26" spans="1:6" s="3" customFormat="1" ht="24.95" customHeight="1">
      <c r="A26"/>
      <c r="B26" s="622" t="s">
        <v>127</v>
      </c>
      <c r="C26" s="622"/>
      <c r="D26" s="622"/>
      <c r="E26" s="107"/>
      <c r="F26"/>
    </row>
    <row r="27" spans="1:6" s="3" customFormat="1" ht="24.95" customHeight="1">
      <c r="A27"/>
      <c r="B27"/>
      <c r="C27"/>
      <c r="D27"/>
      <c r="E27"/>
      <c r="F27"/>
    </row>
    <row r="28" spans="1:6" s="3" customFormat="1" ht="33.75" customHeight="1">
      <c r="A28"/>
      <c r="B28"/>
      <c r="C28"/>
      <c r="D28"/>
      <c r="E28"/>
      <c r="F28"/>
    </row>
    <row r="29" spans="1:6" s="3" customFormat="1" ht="24.95" customHeight="1">
      <c r="A29"/>
      <c r="B29"/>
      <c r="C29"/>
      <c r="D29"/>
      <c r="E29"/>
      <c r="F29"/>
    </row>
    <row r="30" spans="1:6" s="3" customFormat="1" ht="24.95" customHeight="1">
      <c r="A30"/>
      <c r="B30"/>
      <c r="C30"/>
      <c r="D30"/>
      <c r="E30"/>
      <c r="F30"/>
    </row>
    <row r="31" spans="1:6" s="3" customFormat="1" ht="23.25" customHeight="1">
      <c r="A31"/>
      <c r="B31"/>
      <c r="C31"/>
      <c r="D31"/>
      <c r="E31"/>
      <c r="F31"/>
    </row>
    <row r="32" spans="1:6" s="3" customFormat="1" ht="24.95" customHeight="1">
      <c r="A32"/>
      <c r="B32"/>
      <c r="C32"/>
      <c r="D32"/>
      <c r="E32"/>
      <c r="F32"/>
    </row>
    <row r="33" spans="1:6" s="3" customFormat="1" ht="24.95" customHeight="1">
      <c r="A33"/>
      <c r="B33"/>
      <c r="C33"/>
      <c r="D33"/>
      <c r="E33"/>
      <c r="F33"/>
    </row>
    <row r="34" spans="1:6" s="3" customFormat="1" ht="30" customHeight="1">
      <c r="A34"/>
      <c r="B34"/>
      <c r="C34"/>
      <c r="D34"/>
      <c r="E34"/>
      <c r="F34"/>
    </row>
    <row r="35" spans="1:6" s="3" customFormat="1">
      <c r="A35"/>
      <c r="B35"/>
      <c r="C35"/>
      <c r="D35"/>
      <c r="E35"/>
      <c r="F35"/>
    </row>
    <row r="36" spans="1:6" s="3" customFormat="1" ht="9.9499999999999993" customHeight="1">
      <c r="A36"/>
      <c r="B36"/>
      <c r="C36"/>
      <c r="D36"/>
      <c r="E36"/>
      <c r="F36"/>
    </row>
    <row r="37" spans="1:6" s="3" customFormat="1">
      <c r="A37"/>
      <c r="B37"/>
      <c r="C37"/>
      <c r="D37"/>
      <c r="E37"/>
      <c r="F37"/>
    </row>
    <row r="38" spans="1:6" s="3" customFormat="1" ht="5.0999999999999996" customHeight="1">
      <c r="A38"/>
      <c r="B38"/>
      <c r="C38"/>
      <c r="D38"/>
      <c r="E38"/>
      <c r="F38"/>
    </row>
    <row r="39" spans="1:6" s="3" customFormat="1" ht="24.95" customHeight="1">
      <c r="A39"/>
      <c r="B39"/>
      <c r="C39"/>
      <c r="D39"/>
      <c r="E39"/>
      <c r="F39"/>
    </row>
    <row r="40" spans="1:6" s="3" customFormat="1" ht="30" customHeight="1">
      <c r="A40"/>
      <c r="B40"/>
      <c r="C40"/>
      <c r="D40"/>
      <c r="E40"/>
      <c r="F40"/>
    </row>
    <row r="41" spans="1:6" s="3" customFormat="1" ht="30" customHeight="1">
      <c r="A41"/>
      <c r="B41"/>
      <c r="C41"/>
      <c r="D41"/>
      <c r="E41"/>
      <c r="F41"/>
    </row>
    <row r="42" spans="1:6" s="3" customFormat="1">
      <c r="A42"/>
      <c r="B42"/>
      <c r="C42"/>
      <c r="D42"/>
      <c r="E42"/>
      <c r="F42"/>
    </row>
    <row r="43" spans="1:6" s="3" customFormat="1" ht="24.95" customHeight="1">
      <c r="A43"/>
      <c r="B43"/>
      <c r="C43"/>
      <c r="D43"/>
      <c r="E43"/>
      <c r="F43"/>
    </row>
    <row r="44" spans="1:6" s="3" customFormat="1" ht="30" customHeight="1">
      <c r="A44"/>
      <c r="B44"/>
      <c r="C44"/>
      <c r="D44"/>
      <c r="E44"/>
      <c r="F44"/>
    </row>
    <row r="45" spans="1:6" s="3" customFormat="1" ht="30" customHeight="1">
      <c r="A45"/>
      <c r="B45"/>
      <c r="C45"/>
      <c r="D45"/>
      <c r="E45"/>
      <c r="F45"/>
    </row>
    <row r="46" spans="1:6" s="3" customFormat="1" ht="24.95" customHeight="1">
      <c r="A46"/>
      <c r="B46"/>
      <c r="C46"/>
      <c r="D46"/>
      <c r="E46"/>
      <c r="F46"/>
    </row>
    <row r="47" spans="1:6" s="3" customFormat="1">
      <c r="A47"/>
      <c r="B47"/>
      <c r="C47"/>
      <c r="D47"/>
      <c r="E47"/>
      <c r="F47"/>
    </row>
    <row r="48" spans="1:6" s="3" customFormat="1" ht="9.9499999999999993" customHeight="1">
      <c r="A48"/>
      <c r="B48"/>
      <c r="C48"/>
      <c r="D48"/>
      <c r="E48"/>
      <c r="F48"/>
    </row>
    <row r="49" spans="1:6" s="3" customFormat="1" ht="24.95" customHeight="1">
      <c r="A49"/>
      <c r="B49"/>
      <c r="C49"/>
      <c r="D49"/>
      <c r="E49"/>
      <c r="F49"/>
    </row>
    <row r="50" spans="1:6" s="3" customFormat="1" ht="9.9499999999999993" customHeight="1">
      <c r="A50"/>
      <c r="B50"/>
      <c r="C50"/>
      <c r="D50"/>
      <c r="E50"/>
      <c r="F50"/>
    </row>
    <row r="51" spans="1:6" s="3" customFormat="1" ht="24.95" customHeight="1">
      <c r="A51"/>
      <c r="B51"/>
      <c r="C51"/>
      <c r="D51"/>
      <c r="E51"/>
      <c r="F51"/>
    </row>
    <row r="52" spans="1:6" s="3" customFormat="1" ht="24.95" customHeight="1">
      <c r="A52"/>
      <c r="B52"/>
      <c r="C52"/>
      <c r="D52"/>
      <c r="E52"/>
      <c r="F52"/>
    </row>
    <row r="53" spans="1:6" s="3" customFormat="1" ht="30" customHeight="1">
      <c r="A53"/>
      <c r="B53"/>
      <c r="C53"/>
      <c r="D53"/>
      <c r="E53"/>
      <c r="F53"/>
    </row>
    <row r="54" spans="1:6" s="3" customFormat="1" ht="24.95" customHeight="1">
      <c r="A54"/>
      <c r="B54"/>
      <c r="C54"/>
      <c r="D54"/>
      <c r="E54"/>
      <c r="F54"/>
    </row>
    <row r="55" spans="1:6" s="3" customFormat="1" ht="24.95" customHeight="1">
      <c r="A55"/>
      <c r="B55"/>
      <c r="C55"/>
      <c r="D55"/>
      <c r="E55"/>
      <c r="F55"/>
    </row>
    <row r="56" spans="1:6" ht="20.100000000000001" customHeight="1"/>
    <row r="57" spans="1:6" ht="24.95" customHeight="1"/>
    <row r="59" spans="1:6" ht="24.95" customHeight="1"/>
    <row r="70" ht="20.25" customHeight="1"/>
  </sheetData>
  <mergeCells count="2">
    <mergeCell ref="A5:E5"/>
    <mergeCell ref="B26:D26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firstPageNumber="3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99CC"/>
  </sheetPr>
  <dimension ref="A1:K91"/>
  <sheetViews>
    <sheetView topLeftCell="A3" zoomScale="115" zoomScaleNormal="115" workbookViewId="0">
      <selection activeCell="A3" sqref="A3"/>
    </sheetView>
  </sheetViews>
  <sheetFormatPr defaultRowHeight="13.5"/>
  <cols>
    <col min="1" max="1" width="6.375" style="119" customWidth="1"/>
    <col min="2" max="2" width="29.25" style="122" customWidth="1"/>
    <col min="3" max="3" width="27.125" style="120" customWidth="1"/>
    <col min="4" max="4" width="9" style="125"/>
    <col min="5" max="5" width="9" style="120"/>
    <col min="6" max="11" width="9" style="3"/>
  </cols>
  <sheetData>
    <row r="1" spans="1:11" ht="24.75" customHeight="1"/>
    <row r="2" spans="1:11" ht="24.75" customHeight="1"/>
    <row r="3" spans="1:11" ht="24.75" customHeight="1"/>
    <row r="4" spans="1:11" ht="24.75" customHeight="1">
      <c r="B4" s="623" t="s">
        <v>149</v>
      </c>
      <c r="C4" s="623"/>
      <c r="D4" s="127"/>
      <c r="E4" s="128"/>
    </row>
    <row r="5" spans="1:11" ht="24.75" customHeight="1">
      <c r="A5" s="129"/>
      <c r="B5" s="126"/>
      <c r="C5" s="126"/>
      <c r="D5" s="127"/>
      <c r="E5" s="128"/>
    </row>
    <row r="6" spans="1:11" ht="24.75" customHeight="1">
      <c r="A6" s="129"/>
      <c r="B6" s="130"/>
      <c r="C6" s="128"/>
      <c r="D6" s="127"/>
      <c r="E6" s="128"/>
    </row>
    <row r="7" spans="1:11" s="10" customFormat="1" ht="24.75" customHeight="1">
      <c r="A7" s="119" t="s">
        <v>157</v>
      </c>
      <c r="B7" s="122" t="s">
        <v>139</v>
      </c>
      <c r="C7" s="140" t="s">
        <v>151</v>
      </c>
      <c r="D7" s="5" t="s">
        <v>345</v>
      </c>
      <c r="E7" s="120"/>
      <c r="F7" s="20"/>
      <c r="G7" s="20"/>
      <c r="H7" s="20"/>
      <c r="I7" s="20"/>
      <c r="J7" s="20"/>
      <c r="K7" s="20"/>
    </row>
    <row r="8" spans="1:11" s="3" customFormat="1" ht="24.75" customHeight="1">
      <c r="A8" s="215" t="s">
        <v>233</v>
      </c>
      <c r="B8" s="122" t="s">
        <v>140</v>
      </c>
      <c r="C8" s="140" t="s">
        <v>151</v>
      </c>
      <c r="D8" s="5" t="s">
        <v>346</v>
      </c>
      <c r="E8" s="120"/>
    </row>
    <row r="9" spans="1:11" s="3" customFormat="1" ht="24.75" customHeight="1">
      <c r="A9" s="215" t="s">
        <v>234</v>
      </c>
      <c r="B9" s="192" t="s">
        <v>229</v>
      </c>
      <c r="C9" s="140" t="s">
        <v>151</v>
      </c>
      <c r="D9" s="5" t="s">
        <v>311</v>
      </c>
      <c r="E9" s="120"/>
    </row>
    <row r="10" spans="1:11" s="3" customFormat="1" ht="24.95" customHeight="1">
      <c r="A10" s="119" t="s">
        <v>133</v>
      </c>
      <c r="B10" s="122" t="s">
        <v>141</v>
      </c>
      <c r="C10" s="140" t="s">
        <v>151</v>
      </c>
      <c r="D10" s="5" t="s">
        <v>310</v>
      </c>
      <c r="E10" s="120"/>
    </row>
    <row r="11" spans="1:11" s="3" customFormat="1" ht="24.95" customHeight="1">
      <c r="A11" s="119" t="s">
        <v>134</v>
      </c>
      <c r="B11" s="122" t="s">
        <v>142</v>
      </c>
      <c r="C11" s="140" t="s">
        <v>151</v>
      </c>
      <c r="D11" s="5" t="s">
        <v>235</v>
      </c>
      <c r="E11" s="120"/>
    </row>
    <row r="12" spans="1:11" s="3" customFormat="1" ht="24.95" customHeight="1">
      <c r="A12" s="215" t="s">
        <v>311</v>
      </c>
      <c r="B12" s="122" t="s">
        <v>143</v>
      </c>
      <c r="C12" s="140" t="s">
        <v>151</v>
      </c>
      <c r="D12" s="5" t="s">
        <v>347</v>
      </c>
      <c r="E12" s="120"/>
    </row>
    <row r="13" spans="1:11" s="3" customFormat="1" ht="24.95" customHeight="1">
      <c r="A13" s="119" t="s">
        <v>135</v>
      </c>
      <c r="B13" s="122" t="s">
        <v>144</v>
      </c>
      <c r="C13" s="140" t="s">
        <v>151</v>
      </c>
      <c r="D13" s="5" t="s">
        <v>348</v>
      </c>
      <c r="E13" s="120"/>
    </row>
    <row r="14" spans="1:11" s="3" customFormat="1" ht="24.95" customHeight="1">
      <c r="A14" s="215" t="s">
        <v>292</v>
      </c>
      <c r="B14" s="192" t="s">
        <v>417</v>
      </c>
      <c r="C14" s="140" t="s">
        <v>151</v>
      </c>
      <c r="D14" s="5" t="s">
        <v>152</v>
      </c>
      <c r="E14" s="120"/>
    </row>
    <row r="15" spans="1:11" s="3" customFormat="1" ht="24.95" customHeight="1">
      <c r="A15" s="215" t="s">
        <v>410</v>
      </c>
      <c r="B15" s="192" t="s">
        <v>381</v>
      </c>
      <c r="C15" s="281" t="s">
        <v>151</v>
      </c>
      <c r="D15" s="5" t="s">
        <v>154</v>
      </c>
      <c r="E15" s="120"/>
    </row>
    <row r="16" spans="1:11" s="3" customFormat="1" ht="24.75" customHeight="1">
      <c r="A16" s="215" t="s">
        <v>411</v>
      </c>
      <c r="B16" s="3" t="s">
        <v>148</v>
      </c>
      <c r="C16" s="120"/>
      <c r="D16" s="5" t="s">
        <v>156</v>
      </c>
      <c r="E16" s="120"/>
    </row>
    <row r="17" spans="1:11" s="3" customFormat="1" ht="24.75" customHeight="1">
      <c r="A17" s="215" t="s">
        <v>412</v>
      </c>
      <c r="B17" s="3" t="s">
        <v>414</v>
      </c>
      <c r="C17" s="3" t="s">
        <v>415</v>
      </c>
      <c r="D17" s="5" t="s">
        <v>309</v>
      </c>
      <c r="E17" s="120"/>
    </row>
    <row r="18" spans="1:11" s="3" customFormat="1" ht="24.75" customHeight="1">
      <c r="A18" s="215" t="s">
        <v>413</v>
      </c>
      <c r="B18" s="3" t="s">
        <v>321</v>
      </c>
      <c r="C18" s="120"/>
      <c r="D18" s="5" t="s">
        <v>308</v>
      </c>
      <c r="E18" s="120"/>
    </row>
    <row r="19" spans="1:11" s="3" customFormat="1" ht="24.95" customHeight="1">
      <c r="A19" s="119" t="s">
        <v>136</v>
      </c>
      <c r="B19" s="192" t="s">
        <v>145</v>
      </c>
      <c r="C19" s="140" t="s">
        <v>151</v>
      </c>
      <c r="D19" s="5" t="s">
        <v>307</v>
      </c>
      <c r="E19" s="120"/>
    </row>
    <row r="20" spans="1:11" s="3" customFormat="1" ht="24.95" customHeight="1">
      <c r="A20" s="119" t="s">
        <v>137</v>
      </c>
      <c r="B20" s="192" t="s">
        <v>217</v>
      </c>
      <c r="C20" s="140" t="s">
        <v>153</v>
      </c>
      <c r="D20" s="5" t="s">
        <v>307</v>
      </c>
      <c r="E20" s="120"/>
    </row>
    <row r="21" spans="1:11" s="3" customFormat="1" ht="24.75" customHeight="1">
      <c r="A21" s="119" t="s">
        <v>138</v>
      </c>
      <c r="B21" s="122" t="s">
        <v>146</v>
      </c>
      <c r="C21" s="140" t="s">
        <v>155</v>
      </c>
      <c r="D21" s="5" t="s">
        <v>306</v>
      </c>
      <c r="E21" s="120"/>
    </row>
    <row r="22" spans="1:11" s="3" customFormat="1" ht="24.95" customHeight="1">
      <c r="A22" s="215" t="s">
        <v>154</v>
      </c>
      <c r="B22" s="192" t="s">
        <v>263</v>
      </c>
      <c r="C22" s="140" t="s">
        <v>151</v>
      </c>
      <c r="D22" s="5" t="s">
        <v>305</v>
      </c>
      <c r="E22" s="120"/>
    </row>
    <row r="23" spans="1:11" s="3" customFormat="1" ht="24.95" customHeight="1">
      <c r="A23" s="215" t="s">
        <v>156</v>
      </c>
      <c r="B23" s="192" t="s">
        <v>268</v>
      </c>
      <c r="C23" s="140" t="s">
        <v>151</v>
      </c>
      <c r="D23" s="5" t="s">
        <v>305</v>
      </c>
      <c r="E23" s="120"/>
    </row>
    <row r="24" spans="1:11" s="3" customFormat="1" ht="24.95" customHeight="1">
      <c r="A24" s="215" t="s">
        <v>322</v>
      </c>
      <c r="B24" s="192" t="s">
        <v>324</v>
      </c>
      <c r="C24" s="281" t="s">
        <v>333</v>
      </c>
      <c r="D24" s="5" t="s">
        <v>416</v>
      </c>
      <c r="E24" s="120"/>
    </row>
    <row r="25" spans="1:11" s="3" customFormat="1" ht="24.75" customHeight="1">
      <c r="A25" s="215" t="s">
        <v>323</v>
      </c>
      <c r="B25" s="192" t="s">
        <v>325</v>
      </c>
      <c r="C25" s="281" t="s">
        <v>420</v>
      </c>
      <c r="D25" s="5" t="s">
        <v>416</v>
      </c>
      <c r="E25" s="120"/>
    </row>
    <row r="26" spans="1:11" s="3" customFormat="1" ht="24.95" customHeight="1">
      <c r="A26" s="215"/>
      <c r="B26" s="192"/>
      <c r="C26" s="140"/>
      <c r="E26" s="120"/>
    </row>
    <row r="27" spans="1:11" s="3" customFormat="1" ht="24.95" customHeight="1">
      <c r="A27" s="196" t="s">
        <v>221</v>
      </c>
      <c r="B27" s="120" t="s">
        <v>147</v>
      </c>
      <c r="C27" s="120"/>
      <c r="D27" s="5" t="s">
        <v>342</v>
      </c>
      <c r="E27" s="120"/>
    </row>
    <row r="28" spans="1:11" s="3" customFormat="1" ht="37.5" customHeight="1">
      <c r="A28" s="139"/>
      <c r="B28" s="122"/>
      <c r="C28" s="120"/>
      <c r="D28" s="125"/>
      <c r="E28" s="120"/>
    </row>
    <row r="29" spans="1:11" s="10" customFormat="1" ht="24.75" customHeight="1">
      <c r="A29" s="119"/>
      <c r="B29" s="122"/>
      <c r="C29" s="120"/>
      <c r="D29" s="125"/>
      <c r="E29" s="120"/>
      <c r="F29" s="20"/>
      <c r="G29" s="20"/>
      <c r="H29" s="20"/>
      <c r="I29" s="20"/>
      <c r="J29" s="20"/>
      <c r="K29" s="20"/>
    </row>
    <row r="30" spans="1:11" s="108" customFormat="1" ht="27" customHeight="1">
      <c r="A30" s="129"/>
      <c r="B30" s="130"/>
      <c r="C30" s="128"/>
      <c r="D30" s="127"/>
      <c r="E30" s="128"/>
      <c r="F30" s="120"/>
      <c r="G30" s="120"/>
      <c r="H30" s="120"/>
      <c r="I30" s="120"/>
      <c r="J30" s="120"/>
      <c r="K30" s="120"/>
    </row>
    <row r="31" spans="1:11" s="16" customFormat="1" ht="18" customHeight="1">
      <c r="A31" s="121"/>
      <c r="B31" s="123"/>
      <c r="C31" s="92"/>
      <c r="D31" s="102"/>
      <c r="E31" s="92"/>
      <c r="F31" s="92"/>
      <c r="G31" s="92"/>
      <c r="H31" s="92"/>
      <c r="I31" s="92"/>
      <c r="J31" s="92"/>
      <c r="K31" s="92"/>
    </row>
    <row r="32" spans="1:11" s="3" customFormat="1" ht="24.95" customHeight="1">
      <c r="A32" s="119"/>
      <c r="B32" s="122"/>
      <c r="C32" s="120"/>
      <c r="D32" s="125"/>
      <c r="E32" s="120"/>
    </row>
    <row r="33" spans="1:7" s="3" customFormat="1" ht="24.95" customHeight="1">
      <c r="A33" s="119"/>
      <c r="B33" s="122"/>
      <c r="C33" s="120"/>
      <c r="D33" s="125"/>
      <c r="E33" s="120"/>
    </row>
    <row r="34" spans="1:7" s="3" customFormat="1" ht="24.95" customHeight="1">
      <c r="A34" s="119"/>
      <c r="B34" s="122"/>
      <c r="C34" s="120"/>
      <c r="D34" s="125"/>
      <c r="E34" s="120"/>
    </row>
    <row r="35" spans="1:7" s="3" customFormat="1" ht="24.95" customHeight="1">
      <c r="A35" s="119"/>
      <c r="B35" s="122"/>
      <c r="C35" s="120"/>
      <c r="D35" s="125"/>
      <c r="E35" s="120"/>
      <c r="G35" s="77"/>
    </row>
    <row r="36" spans="1:7" s="3" customFormat="1" ht="24.95" customHeight="1">
      <c r="A36" s="119"/>
      <c r="B36" s="122"/>
      <c r="C36" s="120"/>
      <c r="D36" s="125"/>
      <c r="E36" s="120"/>
      <c r="G36" s="77"/>
    </row>
    <row r="37" spans="1:7" s="3" customFormat="1" ht="33.75" customHeight="1">
      <c r="A37" s="119"/>
      <c r="B37" s="122"/>
      <c r="C37" s="120"/>
      <c r="D37" s="125"/>
      <c r="E37" s="120"/>
      <c r="G37" s="77"/>
    </row>
    <row r="38" spans="1:7" s="3" customFormat="1" ht="24.95" customHeight="1">
      <c r="A38" s="119"/>
      <c r="B38" s="122"/>
      <c r="C38" s="120"/>
      <c r="D38" s="125"/>
      <c r="E38" s="120"/>
    </row>
    <row r="39" spans="1:7" s="3" customFormat="1" ht="24.95" customHeight="1">
      <c r="A39" s="119"/>
      <c r="B39" s="122"/>
      <c r="C39" s="120"/>
      <c r="D39" s="125"/>
      <c r="E39" s="120"/>
    </row>
    <row r="40" spans="1:7" ht="23.25" customHeight="1"/>
    <row r="41" spans="1:7" ht="24.95" customHeight="1"/>
    <row r="42" spans="1:7" ht="24.95" customHeight="1"/>
    <row r="43" spans="1:7" ht="30" customHeight="1"/>
    <row r="44" spans="1:7" ht="30" customHeight="1"/>
    <row r="45" spans="1:7" ht="30" customHeight="1"/>
    <row r="46" spans="1:7" ht="30" customHeight="1"/>
    <row r="47" spans="1:7" ht="30" customHeight="1"/>
    <row r="48" spans="1:7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7" ht="9.9499999999999993" customHeight="1"/>
    <row r="59" ht="5.0999999999999996" customHeight="1"/>
    <row r="60" ht="24.95" customHeight="1"/>
    <row r="61" ht="30" customHeight="1"/>
    <row r="62" ht="30" customHeight="1"/>
    <row r="64" ht="24.95" customHeight="1"/>
    <row r="65" ht="30" customHeight="1"/>
    <row r="66" ht="30" customHeight="1"/>
    <row r="67" ht="24.95" customHeight="1"/>
    <row r="69" ht="9.9499999999999993" customHeight="1"/>
    <row r="70" ht="24.95" customHeight="1"/>
    <row r="71" ht="9.9499999999999993" customHeight="1"/>
    <row r="72" ht="24.95" customHeight="1"/>
    <row r="73" ht="24.95" customHeight="1"/>
    <row r="74" ht="30" customHeight="1"/>
    <row r="75" ht="24.95" customHeight="1"/>
    <row r="76" ht="24.95" customHeight="1"/>
    <row r="77" ht="20.100000000000001" customHeight="1"/>
    <row r="78" ht="24.95" customHeight="1"/>
    <row r="80" ht="24.95" customHeight="1"/>
    <row r="91" ht="20.25" customHeight="1"/>
  </sheetData>
  <mergeCells count="1">
    <mergeCell ref="B4:C4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firstPageNumber="3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99CC"/>
  </sheetPr>
  <dimension ref="A1:L32"/>
  <sheetViews>
    <sheetView zoomScaleNormal="100" workbookViewId="0"/>
  </sheetViews>
  <sheetFormatPr defaultRowHeight="13.5"/>
  <cols>
    <col min="1" max="1" width="10.875" customWidth="1"/>
    <col min="2" max="2" width="14.375" customWidth="1"/>
    <col min="3" max="3" width="10.625" customWidth="1"/>
    <col min="4" max="4" width="5.625" customWidth="1"/>
    <col min="5" max="5" width="3.375" bestFit="1" customWidth="1"/>
    <col min="6" max="6" width="9.125" bestFit="1" customWidth="1"/>
    <col min="7" max="7" width="3.75" bestFit="1" customWidth="1"/>
    <col min="8" max="8" width="3.5" bestFit="1" customWidth="1"/>
    <col min="9" max="9" width="9" customWidth="1"/>
    <col min="10" max="10" width="10.5" customWidth="1"/>
    <col min="11" max="11" width="4.5" bestFit="1" customWidth="1"/>
    <col min="12" max="12" width="11.75" customWidth="1"/>
    <col min="14" max="15" width="9.5" bestFit="1" customWidth="1"/>
  </cols>
  <sheetData>
    <row r="1" spans="1:12" ht="17.25">
      <c r="A1" s="9" t="s">
        <v>303</v>
      </c>
      <c r="D1" s="216" t="s">
        <v>441</v>
      </c>
      <c r="E1" s="216"/>
      <c r="F1" s="216"/>
    </row>
    <row r="2" spans="1:12" ht="14.25">
      <c r="A2" s="1"/>
      <c r="D2" s="106"/>
      <c r="E2" s="106"/>
      <c r="F2" s="106"/>
    </row>
    <row r="3" spans="1:12" ht="21" customHeight="1" thickBot="1">
      <c r="A3" s="165" t="s">
        <v>442</v>
      </c>
      <c r="B3" s="10"/>
      <c r="D3" s="235">
        <v>45748</v>
      </c>
      <c r="E3" s="45"/>
      <c r="F3" s="45"/>
      <c r="G3" s="10"/>
      <c r="H3" s="10"/>
      <c r="I3" s="10"/>
      <c r="J3" s="10"/>
      <c r="K3" s="10"/>
      <c r="L3" s="10"/>
    </row>
    <row r="4" spans="1:12">
      <c r="A4" s="664" t="s">
        <v>80</v>
      </c>
      <c r="B4" s="647" t="s">
        <v>79</v>
      </c>
      <c r="C4" s="666" t="s">
        <v>317</v>
      </c>
      <c r="D4" s="647" t="s">
        <v>78</v>
      </c>
      <c r="E4" s="667" t="s">
        <v>270</v>
      </c>
      <c r="F4" s="667"/>
      <c r="G4" s="667"/>
      <c r="H4" s="668"/>
      <c r="I4" s="653" t="s">
        <v>76</v>
      </c>
      <c r="J4" s="647" t="s">
        <v>77</v>
      </c>
      <c r="K4" s="647" t="s">
        <v>53</v>
      </c>
      <c r="L4" s="649" t="s">
        <v>251</v>
      </c>
    </row>
    <row r="5" spans="1:12" ht="21" customHeight="1">
      <c r="A5" s="665"/>
      <c r="B5" s="648"/>
      <c r="C5" s="648"/>
      <c r="D5" s="648"/>
      <c r="E5" s="651" t="s">
        <v>316</v>
      </c>
      <c r="F5" s="652"/>
      <c r="G5" s="232" t="s">
        <v>192</v>
      </c>
      <c r="H5" s="232" t="s">
        <v>193</v>
      </c>
      <c r="I5" s="654"/>
      <c r="J5" s="648"/>
      <c r="K5" s="648"/>
      <c r="L5" s="650"/>
    </row>
    <row r="6" spans="1:12">
      <c r="A6" s="625" t="s">
        <v>54</v>
      </c>
      <c r="B6" s="627" t="s">
        <v>352</v>
      </c>
      <c r="C6" s="629">
        <v>18822</v>
      </c>
      <c r="D6" s="630">
        <f>DATEDIF(C6,D3,"Y")</f>
        <v>73</v>
      </c>
      <c r="E6" s="253" t="s">
        <v>271</v>
      </c>
      <c r="F6" s="254">
        <v>42651</v>
      </c>
      <c r="G6" s="639">
        <f>DATEDIF(F6,F7,"Y")</f>
        <v>8</v>
      </c>
      <c r="H6" s="662">
        <v>7</v>
      </c>
      <c r="I6" s="655" t="s">
        <v>230</v>
      </c>
      <c r="J6" s="634" t="s">
        <v>246</v>
      </c>
      <c r="K6" s="657"/>
      <c r="L6" s="638" t="s">
        <v>224</v>
      </c>
    </row>
    <row r="7" spans="1:12">
      <c r="A7" s="659"/>
      <c r="B7" s="660"/>
      <c r="C7" s="661"/>
      <c r="D7" s="631"/>
      <c r="E7" s="271" t="s">
        <v>272</v>
      </c>
      <c r="F7" s="252">
        <v>45748</v>
      </c>
      <c r="G7" s="640"/>
      <c r="H7" s="663"/>
      <c r="I7" s="656"/>
      <c r="J7" s="635"/>
      <c r="K7" s="658"/>
      <c r="L7" s="643"/>
    </row>
    <row r="8" spans="1:12">
      <c r="A8" s="624" t="s">
        <v>254</v>
      </c>
      <c r="B8" s="626" t="s">
        <v>353</v>
      </c>
      <c r="C8" s="628">
        <v>21014</v>
      </c>
      <c r="D8" s="630">
        <f>DATEDIF(C8,D3,"Y")</f>
        <v>67</v>
      </c>
      <c r="E8" s="253" t="s">
        <v>271</v>
      </c>
      <c r="F8" s="254">
        <v>44562</v>
      </c>
      <c r="G8" s="639">
        <f t="shared" ref="G8" si="0">DATEDIF(F8,F9,"Y")</f>
        <v>3</v>
      </c>
      <c r="H8" s="641">
        <v>4</v>
      </c>
      <c r="I8" s="632" t="s">
        <v>230</v>
      </c>
      <c r="J8" s="634" t="s">
        <v>361</v>
      </c>
      <c r="K8" s="630"/>
      <c r="L8" s="637" t="s">
        <v>224</v>
      </c>
    </row>
    <row r="9" spans="1:12">
      <c r="A9" s="625"/>
      <c r="B9" s="627"/>
      <c r="C9" s="629"/>
      <c r="D9" s="631"/>
      <c r="E9" s="255" t="s">
        <v>272</v>
      </c>
      <c r="F9" s="252">
        <v>45748</v>
      </c>
      <c r="G9" s="640"/>
      <c r="H9" s="642"/>
      <c r="I9" s="633"/>
      <c r="J9" s="635"/>
      <c r="K9" s="636"/>
      <c r="L9" s="638"/>
    </row>
    <row r="10" spans="1:12">
      <c r="A10" s="624" t="s">
        <v>255</v>
      </c>
      <c r="B10" s="626" t="s">
        <v>404</v>
      </c>
      <c r="C10" s="628">
        <v>19247</v>
      </c>
      <c r="D10" s="630">
        <f>DATEDIF(C10,D3,"Y")</f>
        <v>72</v>
      </c>
      <c r="E10" s="269" t="s">
        <v>271</v>
      </c>
      <c r="F10" s="262">
        <v>44743</v>
      </c>
      <c r="G10" s="639">
        <f t="shared" ref="G10" si="1">DATEDIF(F10,F11,"Y")</f>
        <v>2</v>
      </c>
      <c r="H10" s="669">
        <v>10</v>
      </c>
      <c r="I10" s="671" t="s">
        <v>243</v>
      </c>
      <c r="J10" s="673" t="s">
        <v>478</v>
      </c>
      <c r="K10" s="675"/>
      <c r="L10" s="637" t="s">
        <v>224</v>
      </c>
    </row>
    <row r="11" spans="1:12">
      <c r="A11" s="659"/>
      <c r="B11" s="660"/>
      <c r="C11" s="661"/>
      <c r="D11" s="631"/>
      <c r="E11" s="258" t="s">
        <v>272</v>
      </c>
      <c r="F11" s="252">
        <v>45748</v>
      </c>
      <c r="G11" s="640"/>
      <c r="H11" s="670"/>
      <c r="I11" s="672"/>
      <c r="J11" s="674"/>
      <c r="K11" s="658"/>
      <c r="L11" s="643"/>
    </row>
    <row r="12" spans="1:12">
      <c r="A12" s="624" t="s">
        <v>241</v>
      </c>
      <c r="B12" s="626" t="s">
        <v>354</v>
      </c>
      <c r="C12" s="628">
        <v>19543</v>
      </c>
      <c r="D12" s="630">
        <f>DATEDIF(C12,D3,"Y")</f>
        <v>71</v>
      </c>
      <c r="E12" s="253" t="s">
        <v>271</v>
      </c>
      <c r="F12" s="254">
        <v>42931</v>
      </c>
      <c r="G12" s="639">
        <f t="shared" ref="G12" si="2">DATEDIF(F12,F13,"Y")</f>
        <v>7</v>
      </c>
      <c r="H12" s="662">
        <v>10</v>
      </c>
      <c r="I12" s="671" t="s">
        <v>230</v>
      </c>
      <c r="J12" s="679"/>
      <c r="K12" s="675"/>
      <c r="L12" s="637" t="s">
        <v>224</v>
      </c>
    </row>
    <row r="13" spans="1:12">
      <c r="A13" s="659"/>
      <c r="B13" s="660"/>
      <c r="C13" s="661"/>
      <c r="D13" s="631"/>
      <c r="E13" s="271" t="s">
        <v>272</v>
      </c>
      <c r="F13" s="252">
        <v>45748</v>
      </c>
      <c r="G13" s="640"/>
      <c r="H13" s="663"/>
      <c r="I13" s="672"/>
      <c r="J13" s="680"/>
      <c r="K13" s="658"/>
      <c r="L13" s="643"/>
    </row>
    <row r="14" spans="1:12">
      <c r="A14" s="624" t="s">
        <v>240</v>
      </c>
      <c r="B14" s="626" t="s">
        <v>355</v>
      </c>
      <c r="C14" s="628">
        <v>19486</v>
      </c>
      <c r="D14" s="630">
        <f>DATEDIF(C14,D3,"Y")</f>
        <v>71</v>
      </c>
      <c r="E14" s="269" t="s">
        <v>271</v>
      </c>
      <c r="F14" s="262">
        <v>44470</v>
      </c>
      <c r="G14" s="639">
        <f t="shared" ref="G14" si="3">DATEDIF(F14,F15,"Y")</f>
        <v>3</v>
      </c>
      <c r="H14" s="676">
        <v>7</v>
      </c>
      <c r="I14" s="671" t="s">
        <v>66</v>
      </c>
      <c r="J14" s="678" t="s">
        <v>299</v>
      </c>
      <c r="K14" s="675"/>
      <c r="L14" s="637" t="s">
        <v>224</v>
      </c>
    </row>
    <row r="15" spans="1:12">
      <c r="A15" s="659"/>
      <c r="B15" s="660"/>
      <c r="C15" s="661"/>
      <c r="D15" s="631"/>
      <c r="E15" s="258" t="s">
        <v>272</v>
      </c>
      <c r="F15" s="252">
        <v>45748</v>
      </c>
      <c r="G15" s="640"/>
      <c r="H15" s="677"/>
      <c r="I15" s="672"/>
      <c r="J15" s="635"/>
      <c r="K15" s="658"/>
      <c r="L15" s="643"/>
    </row>
    <row r="16" spans="1:12">
      <c r="A16" s="624" t="s">
        <v>256</v>
      </c>
      <c r="B16" s="626" t="s">
        <v>356</v>
      </c>
      <c r="C16" s="628">
        <v>20104</v>
      </c>
      <c r="D16" s="630">
        <f>DATEDIF(C16,D3,"Y")</f>
        <v>70</v>
      </c>
      <c r="E16" s="253" t="s">
        <v>271</v>
      </c>
      <c r="F16" s="254">
        <v>42917</v>
      </c>
      <c r="G16" s="639">
        <f t="shared" ref="G16" si="4">DATEDIF(F16,F17,"Y")</f>
        <v>7</v>
      </c>
      <c r="H16" s="662">
        <v>10</v>
      </c>
      <c r="I16" s="671" t="s">
        <v>243</v>
      </c>
      <c r="J16" s="678"/>
      <c r="K16" s="675"/>
      <c r="L16" s="637" t="s">
        <v>224</v>
      </c>
    </row>
    <row r="17" spans="1:12">
      <c r="A17" s="659"/>
      <c r="B17" s="660"/>
      <c r="C17" s="661"/>
      <c r="D17" s="631"/>
      <c r="E17" s="271" t="s">
        <v>272</v>
      </c>
      <c r="F17" s="252">
        <v>45748</v>
      </c>
      <c r="G17" s="640"/>
      <c r="H17" s="663"/>
      <c r="I17" s="672"/>
      <c r="J17" s="635"/>
      <c r="K17" s="658"/>
      <c r="L17" s="643"/>
    </row>
    <row r="18" spans="1:12">
      <c r="A18" s="624" t="s">
        <v>247</v>
      </c>
      <c r="B18" s="626" t="s">
        <v>357</v>
      </c>
      <c r="C18" s="628">
        <v>18675</v>
      </c>
      <c r="D18" s="630">
        <f>DATEDIF(C18,D3,"Y")</f>
        <v>74</v>
      </c>
      <c r="E18" s="253" t="s">
        <v>271</v>
      </c>
      <c r="F18" s="254">
        <v>44539</v>
      </c>
      <c r="G18" s="639">
        <f>DATEDIF(F18,F19,"Y")</f>
        <v>3</v>
      </c>
      <c r="H18" s="662">
        <v>5</v>
      </c>
      <c r="I18" s="671" t="s">
        <v>74</v>
      </c>
      <c r="J18" s="679"/>
      <c r="K18" s="675"/>
      <c r="L18" s="637" t="s">
        <v>224</v>
      </c>
    </row>
    <row r="19" spans="1:12">
      <c r="A19" s="659"/>
      <c r="B19" s="660"/>
      <c r="C19" s="661"/>
      <c r="D19" s="631"/>
      <c r="E19" s="271" t="s">
        <v>272</v>
      </c>
      <c r="F19" s="252">
        <v>45748</v>
      </c>
      <c r="G19" s="640"/>
      <c r="H19" s="663"/>
      <c r="I19" s="672"/>
      <c r="J19" s="680"/>
      <c r="K19" s="658"/>
      <c r="L19" s="643"/>
    </row>
    <row r="20" spans="1:12">
      <c r="A20" s="624" t="s">
        <v>257</v>
      </c>
      <c r="B20" s="626" t="s">
        <v>358</v>
      </c>
      <c r="C20" s="628">
        <v>19949</v>
      </c>
      <c r="D20" s="630">
        <f>DATEDIF(C20,D3,"Y")</f>
        <v>70</v>
      </c>
      <c r="E20" s="253" t="s">
        <v>271</v>
      </c>
      <c r="F20" s="254">
        <v>44365</v>
      </c>
      <c r="G20" s="639">
        <f>DATEDIF(F20,F21,"Y")</f>
        <v>3</v>
      </c>
      <c r="H20" s="662">
        <v>11</v>
      </c>
      <c r="I20" s="671" t="s">
        <v>360</v>
      </c>
      <c r="J20" s="679"/>
      <c r="K20" s="675"/>
      <c r="L20" s="637" t="s">
        <v>224</v>
      </c>
    </row>
    <row r="21" spans="1:12">
      <c r="A21" s="659"/>
      <c r="B21" s="660"/>
      <c r="C21" s="661"/>
      <c r="D21" s="631"/>
      <c r="E21" s="271" t="s">
        <v>272</v>
      </c>
      <c r="F21" s="252">
        <v>45748</v>
      </c>
      <c r="G21" s="640"/>
      <c r="H21" s="663"/>
      <c r="I21" s="672"/>
      <c r="J21" s="680"/>
      <c r="K21" s="658"/>
      <c r="L21" s="643"/>
    </row>
    <row r="22" spans="1:12">
      <c r="A22" s="681" t="s">
        <v>258</v>
      </c>
      <c r="B22" s="626" t="s">
        <v>363</v>
      </c>
      <c r="C22" s="628">
        <v>18444</v>
      </c>
      <c r="D22" s="630">
        <f>DATEDIF(C22,D3,"Y")</f>
        <v>74</v>
      </c>
      <c r="E22" s="253" t="s">
        <v>271</v>
      </c>
      <c r="F22" s="254">
        <v>39173</v>
      </c>
      <c r="G22" s="639">
        <v>15</v>
      </c>
      <c r="H22" s="641">
        <v>1</v>
      </c>
      <c r="I22" s="673" t="s">
        <v>243</v>
      </c>
      <c r="J22" s="689"/>
      <c r="K22" s="630"/>
      <c r="L22" s="637" t="s">
        <v>224</v>
      </c>
    </row>
    <row r="23" spans="1:12">
      <c r="A23" s="682"/>
      <c r="B23" s="627"/>
      <c r="C23" s="629"/>
      <c r="D23" s="636"/>
      <c r="E23" s="270" t="s">
        <v>272</v>
      </c>
      <c r="F23" s="260">
        <v>40633</v>
      </c>
      <c r="G23" s="644"/>
      <c r="H23" s="642"/>
      <c r="I23" s="633"/>
      <c r="J23" s="690"/>
      <c r="K23" s="636"/>
      <c r="L23" s="638"/>
    </row>
    <row r="24" spans="1:12">
      <c r="A24" s="682"/>
      <c r="B24" s="627"/>
      <c r="C24" s="629"/>
      <c r="D24" s="636"/>
      <c r="E24" s="255" t="s">
        <v>271</v>
      </c>
      <c r="F24" s="256">
        <v>41752</v>
      </c>
      <c r="G24" s="644"/>
      <c r="H24" s="642"/>
      <c r="I24" s="633"/>
      <c r="J24" s="690"/>
      <c r="K24" s="636"/>
      <c r="L24" s="638"/>
    </row>
    <row r="25" spans="1:12">
      <c r="A25" s="683"/>
      <c r="B25" s="684"/>
      <c r="C25" s="688"/>
      <c r="D25" s="685"/>
      <c r="E25" s="271" t="s">
        <v>272</v>
      </c>
      <c r="F25" s="252">
        <v>45748</v>
      </c>
      <c r="G25" s="645"/>
      <c r="H25" s="646"/>
      <c r="I25" s="674"/>
      <c r="J25" s="691"/>
      <c r="K25" s="685"/>
      <c r="L25" s="643"/>
    </row>
    <row r="26" spans="1:12">
      <c r="A26" s="624" t="s">
        <v>259</v>
      </c>
      <c r="B26" s="626" t="s">
        <v>364</v>
      </c>
      <c r="C26" s="628">
        <v>19974</v>
      </c>
      <c r="D26" s="630">
        <f>DATEDIF(C26,D3,"Y")</f>
        <v>70</v>
      </c>
      <c r="E26" s="269" t="s">
        <v>271</v>
      </c>
      <c r="F26" s="262">
        <v>44287</v>
      </c>
      <c r="G26" s="639">
        <f>DATEDIF(F26,F27,"Y")</f>
        <v>4</v>
      </c>
      <c r="H26" s="686">
        <v>1</v>
      </c>
      <c r="I26" s="673" t="s">
        <v>243</v>
      </c>
      <c r="J26" s="678"/>
      <c r="K26" s="630"/>
      <c r="L26" s="637" t="s">
        <v>224</v>
      </c>
    </row>
    <row r="27" spans="1:12">
      <c r="A27" s="659"/>
      <c r="B27" s="684"/>
      <c r="C27" s="688"/>
      <c r="D27" s="685"/>
      <c r="E27" s="258" t="s">
        <v>272</v>
      </c>
      <c r="F27" s="252">
        <v>45748</v>
      </c>
      <c r="G27" s="640"/>
      <c r="H27" s="687"/>
      <c r="I27" s="674"/>
      <c r="J27" s="635"/>
      <c r="K27" s="685"/>
      <c r="L27" s="643"/>
    </row>
    <row r="28" spans="1:12">
      <c r="A28" s="624" t="s">
        <v>260</v>
      </c>
      <c r="B28" s="626" t="s">
        <v>421</v>
      </c>
      <c r="C28" s="628">
        <v>18887</v>
      </c>
      <c r="D28" s="630">
        <f>DATEDIF(C28,D3,"Y")</f>
        <v>73</v>
      </c>
      <c r="E28" s="253" t="s">
        <v>271</v>
      </c>
      <c r="F28" s="254">
        <v>45322</v>
      </c>
      <c r="G28" s="639">
        <f>DATEDIF(F28,F29,"Y")</f>
        <v>1</v>
      </c>
      <c r="H28" s="676">
        <v>4</v>
      </c>
      <c r="I28" s="671" t="s">
        <v>74</v>
      </c>
      <c r="J28" s="678"/>
      <c r="K28" s="675"/>
      <c r="L28" s="637" t="s">
        <v>224</v>
      </c>
    </row>
    <row r="29" spans="1:12">
      <c r="A29" s="659"/>
      <c r="B29" s="660"/>
      <c r="C29" s="661"/>
      <c r="D29" s="685"/>
      <c r="E29" s="271" t="s">
        <v>272</v>
      </c>
      <c r="F29" s="252">
        <v>45748</v>
      </c>
      <c r="G29" s="640"/>
      <c r="H29" s="677"/>
      <c r="I29" s="672"/>
      <c r="J29" s="635"/>
      <c r="K29" s="658"/>
      <c r="L29" s="643"/>
    </row>
    <row r="30" spans="1:12">
      <c r="A30" s="693" t="s">
        <v>261</v>
      </c>
      <c r="B30" s="695" t="s">
        <v>359</v>
      </c>
      <c r="C30" s="697">
        <v>20267</v>
      </c>
      <c r="D30" s="630">
        <f>DATEDIF(C30,D3,"Y")</f>
        <v>69</v>
      </c>
      <c r="E30" s="253" t="s">
        <v>271</v>
      </c>
      <c r="F30" s="262">
        <v>44330</v>
      </c>
      <c r="G30" s="639">
        <v>4</v>
      </c>
      <c r="H30" s="701">
        <v>0</v>
      </c>
      <c r="I30" s="655" t="s">
        <v>74</v>
      </c>
      <c r="J30" s="704" t="s">
        <v>478</v>
      </c>
      <c r="K30" s="675"/>
      <c r="L30" s="637" t="s">
        <v>224</v>
      </c>
    </row>
    <row r="31" spans="1:12" ht="14.25" thickBot="1">
      <c r="A31" s="694"/>
      <c r="B31" s="696"/>
      <c r="C31" s="698"/>
      <c r="D31" s="699"/>
      <c r="E31" s="261" t="s">
        <v>272</v>
      </c>
      <c r="F31" s="609">
        <v>45748</v>
      </c>
      <c r="G31" s="700"/>
      <c r="H31" s="702"/>
      <c r="I31" s="703"/>
      <c r="J31" s="705"/>
      <c r="K31" s="706"/>
      <c r="L31" s="692"/>
    </row>
    <row r="32" spans="1:12">
      <c r="A32" s="3"/>
      <c r="B32" s="2"/>
      <c r="C32" s="2"/>
      <c r="D32" s="2"/>
      <c r="E32" s="2"/>
      <c r="F32" s="2"/>
      <c r="G32" s="2"/>
      <c r="H32" s="2"/>
      <c r="I32" s="7"/>
      <c r="J32" s="203"/>
      <c r="K32" s="3"/>
      <c r="L32" s="3"/>
    </row>
  </sheetData>
  <mergeCells count="130">
    <mergeCell ref="A26:A27"/>
    <mergeCell ref="B26:B27"/>
    <mergeCell ref="C26:C27"/>
    <mergeCell ref="D26:D27"/>
    <mergeCell ref="L30:L31"/>
    <mergeCell ref="A30:A31"/>
    <mergeCell ref="B30:B31"/>
    <mergeCell ref="C30:C31"/>
    <mergeCell ref="D30:D31"/>
    <mergeCell ref="G30:G31"/>
    <mergeCell ref="H30:H31"/>
    <mergeCell ref="I30:I31"/>
    <mergeCell ref="J30:J31"/>
    <mergeCell ref="K30:K31"/>
    <mergeCell ref="A22:A25"/>
    <mergeCell ref="B22:B25"/>
    <mergeCell ref="L26:L27"/>
    <mergeCell ref="A28:A29"/>
    <mergeCell ref="B28:B29"/>
    <mergeCell ref="C28:C29"/>
    <mergeCell ref="D28:D29"/>
    <mergeCell ref="G28:G29"/>
    <mergeCell ref="H28:H29"/>
    <mergeCell ref="I28:I29"/>
    <mergeCell ref="J28:J29"/>
    <mergeCell ref="K28:K29"/>
    <mergeCell ref="L28:L29"/>
    <mergeCell ref="G26:G27"/>
    <mergeCell ref="H26:H27"/>
    <mergeCell ref="I26:I27"/>
    <mergeCell ref="J26:J27"/>
    <mergeCell ref="K26:K27"/>
    <mergeCell ref="C22:C25"/>
    <mergeCell ref="D22:D25"/>
    <mergeCell ref="I22:I25"/>
    <mergeCell ref="J22:J25"/>
    <mergeCell ref="K22:K25"/>
    <mergeCell ref="L22:L25"/>
    <mergeCell ref="A20:A21"/>
    <mergeCell ref="B20:B21"/>
    <mergeCell ref="C20:C21"/>
    <mergeCell ref="D20:D21"/>
    <mergeCell ref="G20:G21"/>
    <mergeCell ref="H20:H21"/>
    <mergeCell ref="I20:I21"/>
    <mergeCell ref="J20:J21"/>
    <mergeCell ref="K20:K21"/>
    <mergeCell ref="A16:A17"/>
    <mergeCell ref="B16:B17"/>
    <mergeCell ref="C16:C17"/>
    <mergeCell ref="D16:D17"/>
    <mergeCell ref="G16:G17"/>
    <mergeCell ref="H16:H17"/>
    <mergeCell ref="I16:I17"/>
    <mergeCell ref="J16:J17"/>
    <mergeCell ref="K16:K17"/>
    <mergeCell ref="A18:A19"/>
    <mergeCell ref="B18:B19"/>
    <mergeCell ref="C18:C19"/>
    <mergeCell ref="D18:D19"/>
    <mergeCell ref="G18:G19"/>
    <mergeCell ref="H18:H19"/>
    <mergeCell ref="I18:I19"/>
    <mergeCell ref="J18:J19"/>
    <mergeCell ref="K18:K19"/>
    <mergeCell ref="A12:A13"/>
    <mergeCell ref="B12:B13"/>
    <mergeCell ref="C12:C13"/>
    <mergeCell ref="D12:D13"/>
    <mergeCell ref="G12:G13"/>
    <mergeCell ref="H12:H13"/>
    <mergeCell ref="I12:I13"/>
    <mergeCell ref="J12:J13"/>
    <mergeCell ref="K12:K13"/>
    <mergeCell ref="A14:A15"/>
    <mergeCell ref="B14:B15"/>
    <mergeCell ref="C14:C15"/>
    <mergeCell ref="D14:D15"/>
    <mergeCell ref="G14:G15"/>
    <mergeCell ref="H14:H15"/>
    <mergeCell ref="I14:I15"/>
    <mergeCell ref="J14:J15"/>
    <mergeCell ref="K14:K15"/>
    <mergeCell ref="A10:A11"/>
    <mergeCell ref="B10:B11"/>
    <mergeCell ref="C10:C11"/>
    <mergeCell ref="D10:D11"/>
    <mergeCell ref="G10:G11"/>
    <mergeCell ref="H10:H11"/>
    <mergeCell ref="I10:I11"/>
    <mergeCell ref="J10:J11"/>
    <mergeCell ref="K10:K11"/>
    <mergeCell ref="E5:F5"/>
    <mergeCell ref="I4:I5"/>
    <mergeCell ref="I6:I7"/>
    <mergeCell ref="J6:J7"/>
    <mergeCell ref="K6:K7"/>
    <mergeCell ref="L6:L7"/>
    <mergeCell ref="A6:A7"/>
    <mergeCell ref="B6:B7"/>
    <mergeCell ref="C6:C7"/>
    <mergeCell ref="D6:D7"/>
    <mergeCell ref="G6:G7"/>
    <mergeCell ref="H6:H7"/>
    <mergeCell ref="A4:A5"/>
    <mergeCell ref="B4:B5"/>
    <mergeCell ref="C4:C5"/>
    <mergeCell ref="D4:D5"/>
    <mergeCell ref="E4:H4"/>
    <mergeCell ref="L10:L11"/>
    <mergeCell ref="L12:L13"/>
    <mergeCell ref="L14:L15"/>
    <mergeCell ref="L16:L17"/>
    <mergeCell ref="L18:L19"/>
    <mergeCell ref="L20:L21"/>
    <mergeCell ref="G22:G25"/>
    <mergeCell ref="H22:H25"/>
    <mergeCell ref="J4:J5"/>
    <mergeCell ref="K4:K5"/>
    <mergeCell ref="L4:L5"/>
    <mergeCell ref="A8:A9"/>
    <mergeCell ref="B8:B9"/>
    <mergeCell ref="C8:C9"/>
    <mergeCell ref="D8:D9"/>
    <mergeCell ref="I8:I9"/>
    <mergeCell ref="J8:J9"/>
    <mergeCell ref="K8:K9"/>
    <mergeCell ref="L8:L9"/>
    <mergeCell ref="G8:G9"/>
    <mergeCell ref="H8:H9"/>
  </mergeCells>
  <phoneticPr fontId="2"/>
  <dataValidations count="1">
    <dataValidation imeMode="off" allowBlank="1" showInputMessage="1" showErrorMessage="1" sqref="H14 H8 H10 H28 H26 H22 H30" xr:uid="{00000000-0002-0000-0200-000000000000}"/>
  </dataValidations>
  <printOptions horizontalCentered="1"/>
  <pageMargins left="0.47244094488188981" right="0.19685039370078741" top="0.59055118110236227" bottom="0.19685039370078741" header="0.51181102362204722" footer="0.19685039370078741"/>
  <pageSetup paperSize="9" orientation="portrait" useFirstPageNumber="1" r:id="rId1"/>
  <headerFooter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99CC"/>
  </sheetPr>
  <dimension ref="A1:O29"/>
  <sheetViews>
    <sheetView zoomScale="130" zoomScaleNormal="130" workbookViewId="0"/>
  </sheetViews>
  <sheetFormatPr defaultRowHeight="13.5"/>
  <cols>
    <col min="1" max="1" width="10.875" customWidth="1"/>
    <col min="2" max="2" width="14.375" customWidth="1"/>
    <col min="3" max="3" width="10.625" customWidth="1"/>
    <col min="4" max="4" width="5.625" customWidth="1"/>
    <col min="5" max="5" width="3.375" bestFit="1" customWidth="1"/>
    <col min="6" max="6" width="10" bestFit="1" customWidth="1"/>
    <col min="7" max="7" width="3.75" bestFit="1" customWidth="1"/>
    <col min="8" max="8" width="3.5" bestFit="1" customWidth="1"/>
    <col min="9" max="9" width="9" customWidth="1"/>
    <col min="10" max="10" width="10.5" customWidth="1"/>
    <col min="11" max="11" width="4.5" bestFit="1" customWidth="1"/>
    <col min="12" max="12" width="11.75" customWidth="1"/>
    <col min="14" max="15" width="9.5" bestFit="1" customWidth="1"/>
  </cols>
  <sheetData>
    <row r="1" spans="1:15" ht="17.25">
      <c r="A1" s="9" t="s">
        <v>304</v>
      </c>
      <c r="D1" s="216" t="str">
        <f>'1監査委員調①'!D1</f>
        <v>　（令和７年４月１日現在）</v>
      </c>
      <c r="E1" s="216"/>
      <c r="F1" s="216"/>
    </row>
    <row r="2" spans="1:15" ht="14.25">
      <c r="A2" s="1"/>
      <c r="D2" s="106"/>
      <c r="E2" s="106"/>
      <c r="F2" s="106"/>
    </row>
    <row r="3" spans="1:15" ht="23.25" customHeight="1" thickBot="1">
      <c r="A3" s="165" t="s">
        <v>81</v>
      </c>
      <c r="B3" s="10"/>
      <c r="C3" s="10"/>
      <c r="D3" s="235">
        <v>45748</v>
      </c>
      <c r="E3" s="45"/>
      <c r="F3" s="45"/>
      <c r="G3" s="45"/>
      <c r="H3" s="45"/>
      <c r="I3" s="10"/>
      <c r="K3" s="10"/>
      <c r="L3" s="11"/>
    </row>
    <row r="4" spans="1:15">
      <c r="A4" s="664" t="s">
        <v>80</v>
      </c>
      <c r="B4" s="647" t="s">
        <v>79</v>
      </c>
      <c r="C4" s="666" t="s">
        <v>317</v>
      </c>
      <c r="D4" s="647" t="s">
        <v>78</v>
      </c>
      <c r="E4" s="711" t="s">
        <v>270</v>
      </c>
      <c r="F4" s="711"/>
      <c r="G4" s="711"/>
      <c r="H4" s="712"/>
      <c r="I4" s="653" t="s">
        <v>76</v>
      </c>
      <c r="J4" s="649" t="s">
        <v>252</v>
      </c>
      <c r="K4" s="3"/>
      <c r="L4" s="3"/>
    </row>
    <row r="5" spans="1:15" ht="22.5" customHeight="1">
      <c r="A5" s="665"/>
      <c r="B5" s="648"/>
      <c r="C5" s="648"/>
      <c r="D5" s="648"/>
      <c r="E5" s="651" t="s">
        <v>315</v>
      </c>
      <c r="F5" s="652"/>
      <c r="G5" s="573" t="s">
        <v>192</v>
      </c>
      <c r="H5" s="574" t="s">
        <v>193</v>
      </c>
      <c r="I5" s="654"/>
      <c r="J5" s="650"/>
      <c r="K5" s="3"/>
      <c r="L5" s="3"/>
    </row>
    <row r="6" spans="1:15">
      <c r="A6" s="709" t="s">
        <v>54</v>
      </c>
      <c r="B6" s="626" t="s">
        <v>422</v>
      </c>
      <c r="C6" s="629">
        <v>22325</v>
      </c>
      <c r="D6" s="630">
        <f>DATEDIF(C6,D3,"Y")</f>
        <v>64</v>
      </c>
      <c r="E6" s="270" t="s">
        <v>271</v>
      </c>
      <c r="F6" s="260">
        <v>45203</v>
      </c>
      <c r="G6" s="639">
        <f>DATEDIF(F6,F7,"Y")</f>
        <v>1</v>
      </c>
      <c r="H6" s="641">
        <v>7</v>
      </c>
      <c r="I6" s="655" t="s">
        <v>367</v>
      </c>
      <c r="J6" s="638" t="s">
        <v>224</v>
      </c>
      <c r="K6" s="3"/>
      <c r="L6" s="3"/>
      <c r="N6" s="234"/>
      <c r="O6" s="234"/>
    </row>
    <row r="7" spans="1:15">
      <c r="A7" s="710"/>
      <c r="B7" s="684"/>
      <c r="C7" s="661"/>
      <c r="D7" s="636"/>
      <c r="E7" s="258" t="s">
        <v>272</v>
      </c>
      <c r="F7" s="259">
        <v>45748</v>
      </c>
      <c r="G7" s="640"/>
      <c r="H7" s="646"/>
      <c r="I7" s="656"/>
      <c r="J7" s="643"/>
      <c r="K7" s="3"/>
      <c r="L7" s="3"/>
    </row>
    <row r="8" spans="1:15">
      <c r="A8" s="707" t="s">
        <v>70</v>
      </c>
      <c r="B8" s="626" t="s">
        <v>365</v>
      </c>
      <c r="C8" s="713">
        <v>17947</v>
      </c>
      <c r="D8" s="630">
        <f>DATEDIF(C8,D3,"Y")</f>
        <v>76</v>
      </c>
      <c r="E8" s="554" t="s">
        <v>271</v>
      </c>
      <c r="F8" s="555">
        <v>44197</v>
      </c>
      <c r="G8" s="639">
        <f>DATEDIF(F8,F9,"Y")</f>
        <v>4</v>
      </c>
      <c r="H8" s="641">
        <v>4</v>
      </c>
      <c r="I8" s="673" t="s">
        <v>427</v>
      </c>
      <c r="J8" s="637" t="s">
        <v>224</v>
      </c>
      <c r="K8" s="3"/>
      <c r="L8" s="3"/>
    </row>
    <row r="9" spans="1:15">
      <c r="A9" s="709"/>
      <c r="B9" s="627"/>
      <c r="C9" s="714"/>
      <c r="D9" s="636"/>
      <c r="E9" s="556" t="s">
        <v>272</v>
      </c>
      <c r="F9" s="259">
        <v>45748</v>
      </c>
      <c r="G9" s="640"/>
      <c r="H9" s="642"/>
      <c r="I9" s="633"/>
      <c r="J9" s="638"/>
      <c r="K9" s="3"/>
      <c r="L9" s="3"/>
    </row>
    <row r="10" spans="1:15" ht="13.5" customHeight="1">
      <c r="A10" s="707" t="s">
        <v>255</v>
      </c>
      <c r="B10" s="626" t="s">
        <v>443</v>
      </c>
      <c r="C10" s="628">
        <v>27073</v>
      </c>
      <c r="D10" s="630">
        <f>DATEDIF(C10,D3,"Y")</f>
        <v>51</v>
      </c>
      <c r="E10" s="269" t="s">
        <v>271</v>
      </c>
      <c r="F10" s="257">
        <v>45566</v>
      </c>
      <c r="G10" s="639">
        <f>DATEDIF(F10,F11,"Y")</f>
        <v>0</v>
      </c>
      <c r="H10" s="641">
        <v>7</v>
      </c>
      <c r="I10" s="673" t="s">
        <v>445</v>
      </c>
      <c r="J10" s="637" t="s">
        <v>224</v>
      </c>
      <c r="K10" s="3"/>
      <c r="L10" s="3"/>
    </row>
    <row r="11" spans="1:15">
      <c r="A11" s="710"/>
      <c r="B11" s="684"/>
      <c r="C11" s="661"/>
      <c r="D11" s="631"/>
      <c r="E11" s="258" t="s">
        <v>272</v>
      </c>
      <c r="F11" s="259">
        <v>45748</v>
      </c>
      <c r="G11" s="640"/>
      <c r="H11" s="646"/>
      <c r="I11" s="633"/>
      <c r="J11" s="643"/>
      <c r="K11" s="3"/>
      <c r="L11" s="3"/>
    </row>
    <row r="12" spans="1:15">
      <c r="A12" s="707" t="s">
        <v>241</v>
      </c>
      <c r="B12" s="626" t="s">
        <v>423</v>
      </c>
      <c r="C12" s="628">
        <v>19863</v>
      </c>
      <c r="D12" s="630">
        <f>DATEDIF(C12,D3,"Y")</f>
        <v>70</v>
      </c>
      <c r="E12" s="253" t="s">
        <v>271</v>
      </c>
      <c r="F12" s="254">
        <v>45056</v>
      </c>
      <c r="G12" s="639">
        <v>2</v>
      </c>
      <c r="H12" s="641">
        <v>0</v>
      </c>
      <c r="I12" s="671" t="s">
        <v>367</v>
      </c>
      <c r="J12" s="637" t="s">
        <v>224</v>
      </c>
      <c r="K12" s="3"/>
      <c r="L12" s="3"/>
    </row>
    <row r="13" spans="1:15">
      <c r="A13" s="710"/>
      <c r="B13" s="684"/>
      <c r="C13" s="661"/>
      <c r="D13" s="631"/>
      <c r="E13" s="271" t="s">
        <v>272</v>
      </c>
      <c r="F13" s="259">
        <v>45748</v>
      </c>
      <c r="G13" s="640"/>
      <c r="H13" s="646"/>
      <c r="I13" s="672"/>
      <c r="J13" s="643"/>
      <c r="K13" s="3"/>
      <c r="L13" s="3"/>
    </row>
    <row r="14" spans="1:15">
      <c r="A14" s="707" t="s">
        <v>383</v>
      </c>
      <c r="B14" s="626" t="s">
        <v>402</v>
      </c>
      <c r="C14" s="628">
        <v>17870</v>
      </c>
      <c r="D14" s="630">
        <f>DATEDIF(C14,D3,"Y")</f>
        <v>76</v>
      </c>
      <c r="E14" s="554" t="s">
        <v>271</v>
      </c>
      <c r="F14" s="555">
        <v>43007</v>
      </c>
      <c r="G14" s="639">
        <f>DATEDIF(F14,F15,"Y")</f>
        <v>7</v>
      </c>
      <c r="H14" s="641">
        <v>8</v>
      </c>
      <c r="I14" s="673" t="s">
        <v>215</v>
      </c>
      <c r="J14" s="637" t="s">
        <v>224</v>
      </c>
      <c r="K14" s="3"/>
      <c r="L14" s="3"/>
    </row>
    <row r="15" spans="1:15">
      <c r="A15" s="708"/>
      <c r="B15" s="684"/>
      <c r="C15" s="688"/>
      <c r="D15" s="685"/>
      <c r="E15" s="271" t="s">
        <v>272</v>
      </c>
      <c r="F15" s="259">
        <v>45748</v>
      </c>
      <c r="G15" s="640"/>
      <c r="H15" s="646"/>
      <c r="I15" s="674"/>
      <c r="J15" s="643"/>
      <c r="K15" s="3"/>
      <c r="L15" s="3"/>
    </row>
    <row r="16" spans="1:15">
      <c r="A16" s="707" t="s">
        <v>256</v>
      </c>
      <c r="B16" s="626" t="s">
        <v>424</v>
      </c>
      <c r="C16" s="628">
        <v>21423</v>
      </c>
      <c r="D16" s="630">
        <f>DATEDIF(C16,D3,"Y")</f>
        <v>66</v>
      </c>
      <c r="E16" s="269" t="s">
        <v>271</v>
      </c>
      <c r="F16" s="257">
        <v>45047</v>
      </c>
      <c r="G16" s="639">
        <v>2</v>
      </c>
      <c r="H16" s="641">
        <v>0</v>
      </c>
      <c r="I16" s="671" t="s">
        <v>367</v>
      </c>
      <c r="J16" s="637" t="s">
        <v>224</v>
      </c>
      <c r="K16" s="3"/>
      <c r="L16" s="3"/>
    </row>
    <row r="17" spans="1:12">
      <c r="A17" s="710"/>
      <c r="B17" s="684"/>
      <c r="C17" s="661"/>
      <c r="D17" s="631"/>
      <c r="E17" s="258" t="s">
        <v>272</v>
      </c>
      <c r="F17" s="259">
        <v>45748</v>
      </c>
      <c r="G17" s="640"/>
      <c r="H17" s="646"/>
      <c r="I17" s="672"/>
      <c r="J17" s="643"/>
      <c r="K17" s="3"/>
      <c r="L17" s="3"/>
    </row>
    <row r="18" spans="1:12">
      <c r="A18" s="707" t="s">
        <v>247</v>
      </c>
      <c r="B18" s="626" t="s">
        <v>407</v>
      </c>
      <c r="C18" s="628">
        <v>21358</v>
      </c>
      <c r="D18" s="630">
        <f>DATEDIF(C18,D3,"Y")</f>
        <v>66</v>
      </c>
      <c r="E18" s="253" t="s">
        <v>271</v>
      </c>
      <c r="F18" s="254">
        <v>44683</v>
      </c>
      <c r="G18" s="639">
        <v>3</v>
      </c>
      <c r="H18" s="641">
        <v>0</v>
      </c>
      <c r="I18" s="671" t="s">
        <v>419</v>
      </c>
      <c r="J18" s="637" t="s">
        <v>224</v>
      </c>
      <c r="K18" s="3"/>
      <c r="L18" s="3"/>
    </row>
    <row r="19" spans="1:12">
      <c r="A19" s="710"/>
      <c r="B19" s="660"/>
      <c r="C19" s="661"/>
      <c r="D19" s="631"/>
      <c r="E19" s="271" t="s">
        <v>272</v>
      </c>
      <c r="F19" s="259">
        <v>45748</v>
      </c>
      <c r="G19" s="640"/>
      <c r="H19" s="646"/>
      <c r="I19" s="672"/>
      <c r="J19" s="643"/>
      <c r="K19" s="3"/>
      <c r="L19" s="3"/>
    </row>
    <row r="20" spans="1:12">
      <c r="A20" s="707" t="s">
        <v>257</v>
      </c>
      <c r="B20" s="626" t="s">
        <v>425</v>
      </c>
      <c r="C20" s="628">
        <v>21737</v>
      </c>
      <c r="D20" s="630">
        <f>DATEDIF(C20,D3,"Y")</f>
        <v>65</v>
      </c>
      <c r="E20" s="269" t="s">
        <v>271</v>
      </c>
      <c r="F20" s="257">
        <v>45058</v>
      </c>
      <c r="G20" s="639">
        <v>2</v>
      </c>
      <c r="H20" s="641">
        <v>0</v>
      </c>
      <c r="I20" s="671" t="s">
        <v>367</v>
      </c>
      <c r="J20" s="637" t="s">
        <v>224</v>
      </c>
      <c r="K20" s="3"/>
      <c r="L20" s="3"/>
    </row>
    <row r="21" spans="1:12">
      <c r="A21" s="710"/>
      <c r="B21" s="660"/>
      <c r="C21" s="661"/>
      <c r="D21" s="631"/>
      <c r="E21" s="258" t="s">
        <v>272</v>
      </c>
      <c r="F21" s="259">
        <v>45748</v>
      </c>
      <c r="G21" s="640"/>
      <c r="H21" s="646"/>
      <c r="I21" s="672"/>
      <c r="J21" s="643"/>
      <c r="K21" s="3"/>
      <c r="L21" s="3"/>
    </row>
    <row r="22" spans="1:12" ht="14.25" customHeight="1">
      <c r="A22" s="707" t="s">
        <v>362</v>
      </c>
      <c r="B22" s="626" t="s">
        <v>426</v>
      </c>
      <c r="C22" s="628">
        <v>19308</v>
      </c>
      <c r="D22" s="630">
        <f>DATEDIF(C22,D3,"Y")</f>
        <v>72</v>
      </c>
      <c r="E22" s="554" t="s">
        <v>271</v>
      </c>
      <c r="F22" s="555">
        <v>45133</v>
      </c>
      <c r="G22" s="639">
        <f>DATEDIF(F22,F23,"Y")</f>
        <v>1</v>
      </c>
      <c r="H22" s="641">
        <v>10</v>
      </c>
      <c r="I22" s="673" t="s">
        <v>367</v>
      </c>
      <c r="J22" s="637" t="s">
        <v>224</v>
      </c>
      <c r="K22" s="3"/>
      <c r="L22" s="3"/>
    </row>
    <row r="23" spans="1:12" ht="14.25" customHeight="1">
      <c r="A23" s="709"/>
      <c r="B23" s="627"/>
      <c r="C23" s="629"/>
      <c r="D23" s="636"/>
      <c r="E23" s="556" t="s">
        <v>272</v>
      </c>
      <c r="F23" s="259">
        <v>45748</v>
      </c>
      <c r="G23" s="640"/>
      <c r="H23" s="642"/>
      <c r="I23" s="633"/>
      <c r="J23" s="638"/>
      <c r="K23" s="3"/>
      <c r="L23" s="3"/>
    </row>
    <row r="24" spans="1:12" ht="14.25" customHeight="1">
      <c r="A24" s="707" t="s">
        <v>259</v>
      </c>
      <c r="B24" s="626" t="s">
        <v>444</v>
      </c>
      <c r="C24" s="628">
        <v>19268</v>
      </c>
      <c r="D24" s="630">
        <f>DATEDIF(C24,D3,"Y")</f>
        <v>72</v>
      </c>
      <c r="E24" s="269" t="s">
        <v>271</v>
      </c>
      <c r="F24" s="257">
        <v>45413</v>
      </c>
      <c r="G24" s="639">
        <v>1</v>
      </c>
      <c r="H24" s="686">
        <v>0</v>
      </c>
      <c r="I24" s="673" t="s">
        <v>215</v>
      </c>
      <c r="J24" s="637" t="s">
        <v>224</v>
      </c>
      <c r="K24" s="3"/>
      <c r="L24" s="3"/>
    </row>
    <row r="25" spans="1:12">
      <c r="A25" s="708"/>
      <c r="B25" s="684"/>
      <c r="C25" s="688"/>
      <c r="D25" s="685"/>
      <c r="E25" s="271" t="s">
        <v>272</v>
      </c>
      <c r="F25" s="259">
        <v>45748</v>
      </c>
      <c r="G25" s="640"/>
      <c r="H25" s="687"/>
      <c r="I25" s="674"/>
      <c r="J25" s="643"/>
      <c r="K25" s="3"/>
      <c r="L25" s="3"/>
    </row>
    <row r="26" spans="1:12">
      <c r="A26" s="707" t="s">
        <v>260</v>
      </c>
      <c r="B26" s="626" t="s">
        <v>366</v>
      </c>
      <c r="C26" s="628">
        <v>18287</v>
      </c>
      <c r="D26" s="630">
        <f>DATEDIF(C26,D3,"Y")</f>
        <v>75</v>
      </c>
      <c r="E26" s="269" t="s">
        <v>271</v>
      </c>
      <c r="F26" s="257">
        <v>44333</v>
      </c>
      <c r="G26" s="639">
        <v>4</v>
      </c>
      <c r="H26" s="686">
        <v>0</v>
      </c>
      <c r="I26" s="671" t="s">
        <v>349</v>
      </c>
      <c r="J26" s="637" t="s">
        <v>224</v>
      </c>
      <c r="K26" s="3"/>
      <c r="L26" s="3"/>
    </row>
    <row r="27" spans="1:12">
      <c r="A27" s="710"/>
      <c r="B27" s="660"/>
      <c r="C27" s="661"/>
      <c r="D27" s="631"/>
      <c r="E27" s="258" t="s">
        <v>272</v>
      </c>
      <c r="F27" s="259">
        <v>45748</v>
      </c>
      <c r="G27" s="640"/>
      <c r="H27" s="687"/>
      <c r="I27" s="672"/>
      <c r="J27" s="643"/>
      <c r="K27" s="3"/>
      <c r="L27" s="3"/>
    </row>
    <row r="28" spans="1:12">
      <c r="A28" s="707" t="s">
        <v>384</v>
      </c>
      <c r="B28" s="626" t="s">
        <v>403</v>
      </c>
      <c r="C28" s="628">
        <v>19000</v>
      </c>
      <c r="D28" s="630">
        <f>DATEDIF(C28,D3,"Y")</f>
        <v>73</v>
      </c>
      <c r="E28" s="253" t="s">
        <v>271</v>
      </c>
      <c r="F28" s="254">
        <v>43056</v>
      </c>
      <c r="G28" s="639">
        <f>DATEDIF(F28,F29,"Y")</f>
        <v>7</v>
      </c>
      <c r="H28" s="641">
        <v>6</v>
      </c>
      <c r="I28" s="673" t="s">
        <v>367</v>
      </c>
      <c r="J28" s="637" t="s">
        <v>224</v>
      </c>
      <c r="K28" s="3"/>
      <c r="L28" s="3"/>
    </row>
    <row r="29" spans="1:12" ht="14.25" thickBot="1">
      <c r="A29" s="715"/>
      <c r="B29" s="716"/>
      <c r="C29" s="717"/>
      <c r="D29" s="718"/>
      <c r="E29" s="261" t="s">
        <v>272</v>
      </c>
      <c r="F29" s="280">
        <v>45748</v>
      </c>
      <c r="G29" s="700"/>
      <c r="H29" s="719"/>
      <c r="I29" s="720"/>
      <c r="J29" s="692"/>
      <c r="K29" s="3"/>
      <c r="L29" s="3"/>
    </row>
  </sheetData>
  <mergeCells count="104">
    <mergeCell ref="A26:A27"/>
    <mergeCell ref="B26:B27"/>
    <mergeCell ref="C26:C27"/>
    <mergeCell ref="D26:D27"/>
    <mergeCell ref="G26:G27"/>
    <mergeCell ref="H26:H27"/>
    <mergeCell ref="I26:I27"/>
    <mergeCell ref="J26:J27"/>
    <mergeCell ref="A28:A29"/>
    <mergeCell ref="B28:B29"/>
    <mergeCell ref="C28:C29"/>
    <mergeCell ref="D28:D29"/>
    <mergeCell ref="G28:G29"/>
    <mergeCell ref="H28:H29"/>
    <mergeCell ref="I28:I29"/>
    <mergeCell ref="J28:J29"/>
    <mergeCell ref="I20:I21"/>
    <mergeCell ref="J20:J21"/>
    <mergeCell ref="A20:A21"/>
    <mergeCell ref="B20:B21"/>
    <mergeCell ref="C20:C21"/>
    <mergeCell ref="D20:D21"/>
    <mergeCell ref="G20:G21"/>
    <mergeCell ref="H20:H21"/>
    <mergeCell ref="A22:A23"/>
    <mergeCell ref="B22:B23"/>
    <mergeCell ref="C22:C23"/>
    <mergeCell ref="D22:D23"/>
    <mergeCell ref="G22:G23"/>
    <mergeCell ref="H22:H23"/>
    <mergeCell ref="I22:I23"/>
    <mergeCell ref="J22:J23"/>
    <mergeCell ref="I16:I17"/>
    <mergeCell ref="J16:J17"/>
    <mergeCell ref="A18:A19"/>
    <mergeCell ref="B18:B19"/>
    <mergeCell ref="C18:C19"/>
    <mergeCell ref="D18:D19"/>
    <mergeCell ref="G18:G19"/>
    <mergeCell ref="H18:H19"/>
    <mergeCell ref="I18:I19"/>
    <mergeCell ref="J18:J19"/>
    <mergeCell ref="A16:A17"/>
    <mergeCell ref="B16:B17"/>
    <mergeCell ref="C16:C17"/>
    <mergeCell ref="D16:D17"/>
    <mergeCell ref="G16:G17"/>
    <mergeCell ref="H16:H17"/>
    <mergeCell ref="I12:I13"/>
    <mergeCell ref="J12:J13"/>
    <mergeCell ref="A12:A13"/>
    <mergeCell ref="B12:B13"/>
    <mergeCell ref="C12:C13"/>
    <mergeCell ref="D12:D13"/>
    <mergeCell ref="G12:G13"/>
    <mergeCell ref="H12:H13"/>
    <mergeCell ref="A14:A15"/>
    <mergeCell ref="B14:B15"/>
    <mergeCell ref="C14:C15"/>
    <mergeCell ref="D14:D15"/>
    <mergeCell ref="G14:G15"/>
    <mergeCell ref="H14:H15"/>
    <mergeCell ref="I14:I15"/>
    <mergeCell ref="J14:J15"/>
    <mergeCell ref="A10:A11"/>
    <mergeCell ref="B10:B11"/>
    <mergeCell ref="C10:C11"/>
    <mergeCell ref="D10:D11"/>
    <mergeCell ref="G10:G11"/>
    <mergeCell ref="H10:H11"/>
    <mergeCell ref="I10:I11"/>
    <mergeCell ref="J10:J11"/>
    <mergeCell ref="A8:A9"/>
    <mergeCell ref="B8:B9"/>
    <mergeCell ref="C8:C9"/>
    <mergeCell ref="D8:D9"/>
    <mergeCell ref="G8:G9"/>
    <mergeCell ref="H8:H9"/>
    <mergeCell ref="I8:I9"/>
    <mergeCell ref="J8:J9"/>
    <mergeCell ref="A24:A25"/>
    <mergeCell ref="B24:B25"/>
    <mergeCell ref="C24:C25"/>
    <mergeCell ref="D24:D25"/>
    <mergeCell ref="G24:G25"/>
    <mergeCell ref="H24:H25"/>
    <mergeCell ref="I24:I25"/>
    <mergeCell ref="J24:J25"/>
    <mergeCell ref="J4:J5"/>
    <mergeCell ref="E5:F5"/>
    <mergeCell ref="A6:A7"/>
    <mergeCell ref="B6:B7"/>
    <mergeCell ref="C6:C7"/>
    <mergeCell ref="D6:D7"/>
    <mergeCell ref="G6:G7"/>
    <mergeCell ref="H6:H7"/>
    <mergeCell ref="I6:I7"/>
    <mergeCell ref="J6:J7"/>
    <mergeCell ref="A4:A5"/>
    <mergeCell ref="B4:B5"/>
    <mergeCell ref="C4:C5"/>
    <mergeCell ref="D4:D5"/>
    <mergeCell ref="E4:H4"/>
    <mergeCell ref="I4:I5"/>
  </mergeCells>
  <phoneticPr fontId="2"/>
  <dataValidations count="1">
    <dataValidation imeMode="off" allowBlank="1" showInputMessage="1" showErrorMessage="1" sqref="H20 H10 H18 H16 H22 H14 H8 H12 H6 H24 H26 H28" xr:uid="{00000000-0002-0000-0400-000000000000}"/>
  </dataValidations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99CC"/>
  </sheetPr>
  <dimension ref="A1:AJ58"/>
  <sheetViews>
    <sheetView zoomScale="115" zoomScaleNormal="115" zoomScaleSheetLayoutView="75" workbookViewId="0"/>
  </sheetViews>
  <sheetFormatPr defaultRowHeight="13.5"/>
  <cols>
    <col min="2" max="9" width="9.625" customWidth="1"/>
    <col min="10" max="10" width="6" customWidth="1"/>
    <col min="11" max="11" width="12.25" customWidth="1"/>
    <col min="14" max="14" width="11.75" customWidth="1"/>
    <col min="15" max="15" width="14.5" customWidth="1"/>
    <col min="16" max="16" width="16.125" customWidth="1"/>
  </cols>
  <sheetData>
    <row r="1" spans="1:36" ht="24.95" customHeight="1">
      <c r="A1" s="9" t="s">
        <v>302</v>
      </c>
      <c r="D1" s="216" t="str">
        <f>'1監査委員調①'!D1</f>
        <v>　（令和７年４月１日現在）</v>
      </c>
    </row>
    <row r="2" spans="1:36" ht="24.75" customHeight="1"/>
    <row r="3" spans="1:36" ht="25.5" customHeight="1" thickBot="1">
      <c r="A3" s="145" t="s">
        <v>82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36" ht="19.5" customHeight="1">
      <c r="A4" s="32"/>
      <c r="B4" s="147" t="s">
        <v>159</v>
      </c>
      <c r="C4" s="147" t="s">
        <v>160</v>
      </c>
      <c r="D4" s="147" t="s">
        <v>161</v>
      </c>
      <c r="E4" s="147" t="s">
        <v>162</v>
      </c>
      <c r="F4" s="147" t="s">
        <v>163</v>
      </c>
      <c r="G4" s="147" t="s">
        <v>164</v>
      </c>
      <c r="H4" s="149" t="s">
        <v>165</v>
      </c>
      <c r="L4" s="10"/>
      <c r="M4" s="10"/>
      <c r="N4" s="224"/>
    </row>
    <row r="5" spans="1:36" ht="30" customHeight="1">
      <c r="A5" s="150" t="s">
        <v>466</v>
      </c>
      <c r="B5" s="59"/>
      <c r="C5" s="59"/>
      <c r="D5" s="59"/>
      <c r="E5" s="59"/>
      <c r="F5" s="59">
        <v>2</v>
      </c>
      <c r="G5" s="59">
        <v>10</v>
      </c>
      <c r="H5" s="60"/>
      <c r="L5" s="10"/>
      <c r="M5" s="10"/>
      <c r="N5" s="225"/>
    </row>
    <row r="6" spans="1:36" ht="30" customHeight="1" thickBot="1">
      <c r="A6" s="151" t="s">
        <v>6</v>
      </c>
      <c r="B6" s="58"/>
      <c r="C6" s="58"/>
      <c r="D6" s="58"/>
      <c r="E6" s="58">
        <v>1</v>
      </c>
      <c r="F6" s="58">
        <v>4</v>
      </c>
      <c r="G6" s="58">
        <v>7</v>
      </c>
      <c r="H6" s="61"/>
      <c r="L6" s="10"/>
      <c r="M6" s="10"/>
      <c r="N6" s="225"/>
    </row>
    <row r="7" spans="1:36" ht="13.5" customHeight="1" thickBot="1">
      <c r="A7" s="40"/>
      <c r="B7" s="41"/>
      <c r="C7" s="41"/>
      <c r="D7" s="41"/>
      <c r="E7" s="41"/>
      <c r="F7" s="41"/>
      <c r="G7" s="41"/>
      <c r="H7" s="41"/>
      <c r="I7" s="31"/>
      <c r="J7" s="51"/>
      <c r="K7" s="52"/>
      <c r="L7" s="10"/>
      <c r="M7" s="10"/>
      <c r="N7" s="225"/>
      <c r="AI7">
        <v>13</v>
      </c>
      <c r="AJ7">
        <v>1</v>
      </c>
    </row>
    <row r="8" spans="1:36" ht="20.100000000000001" customHeight="1">
      <c r="A8" s="32"/>
      <c r="B8" s="725" t="s">
        <v>4</v>
      </c>
      <c r="C8" s="726"/>
      <c r="D8" s="149" t="s">
        <v>75</v>
      </c>
      <c r="E8" s="53"/>
      <c r="F8" s="54"/>
      <c r="G8" s="54"/>
      <c r="H8" s="54"/>
      <c r="I8" s="724"/>
      <c r="J8" s="724"/>
      <c r="K8" s="54"/>
      <c r="L8" s="10"/>
      <c r="M8" s="10"/>
      <c r="N8" s="224"/>
    </row>
    <row r="9" spans="1:36" ht="30" customHeight="1">
      <c r="A9" s="150" t="s">
        <v>466</v>
      </c>
      <c r="B9" s="27">
        <f>SUM(B5:H5)</f>
        <v>12</v>
      </c>
      <c r="C9" s="23">
        <f>SUM('1監査委員調①'!D6:D31)</f>
        <v>854</v>
      </c>
      <c r="D9" s="33">
        <f>ROUND(C9/B9,1)</f>
        <v>71.2</v>
      </c>
      <c r="E9" s="42"/>
      <c r="F9" s="20"/>
      <c r="G9" s="20"/>
      <c r="H9" s="20"/>
      <c r="I9" s="31"/>
      <c r="J9" s="51"/>
      <c r="K9" s="52"/>
      <c r="L9" s="10"/>
      <c r="M9" s="10"/>
      <c r="N9" s="224"/>
    </row>
    <row r="10" spans="1:36" ht="30" customHeight="1" thickBot="1">
      <c r="A10" s="151" t="s">
        <v>6</v>
      </c>
      <c r="B10" s="34">
        <f>SUM(B6:H6)</f>
        <v>12</v>
      </c>
      <c r="C10" s="202">
        <f>SUM('1監査委員調②'!D6:D29)</f>
        <v>826</v>
      </c>
      <c r="D10" s="35">
        <f>ROUND(C10/B10,1)</f>
        <v>68.8</v>
      </c>
      <c r="E10" s="42"/>
      <c r="F10" s="20"/>
      <c r="G10" s="20"/>
      <c r="H10" s="20"/>
      <c r="I10" s="31"/>
      <c r="J10" s="51"/>
      <c r="K10" s="52"/>
      <c r="L10" s="10"/>
      <c r="M10" s="10"/>
      <c r="N10" s="224"/>
    </row>
    <row r="11" spans="1:36" ht="1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224"/>
    </row>
    <row r="12" spans="1:36" ht="1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225"/>
    </row>
    <row r="13" spans="1:36" ht="26.25" customHeight="1" thickBot="1">
      <c r="A13" s="145" t="s">
        <v>84</v>
      </c>
      <c r="B13" s="152"/>
      <c r="C13" s="152"/>
      <c r="D13" s="152"/>
      <c r="E13" s="10"/>
      <c r="F13" s="10"/>
      <c r="G13" s="10"/>
      <c r="H13" s="10"/>
      <c r="I13" s="10"/>
      <c r="J13" s="10"/>
      <c r="K13" s="219"/>
      <c r="L13" s="219"/>
      <c r="M13" s="219"/>
      <c r="N13" s="225"/>
      <c r="O13" s="220"/>
      <c r="P13" s="220"/>
      <c r="Q13" s="220"/>
    </row>
    <row r="14" spans="1:36" ht="24.95" customHeight="1">
      <c r="A14" s="32"/>
      <c r="B14" s="147" t="s">
        <v>166</v>
      </c>
      <c r="C14" s="146" t="s">
        <v>87</v>
      </c>
      <c r="D14" s="146" t="s">
        <v>86</v>
      </c>
      <c r="E14" s="146" t="s">
        <v>88</v>
      </c>
      <c r="F14" s="146" t="s">
        <v>89</v>
      </c>
      <c r="G14" s="156" t="s">
        <v>90</v>
      </c>
      <c r="H14" s="157" t="s">
        <v>1</v>
      </c>
      <c r="I14" s="158" t="s">
        <v>75</v>
      </c>
      <c r="J14" s="38"/>
      <c r="K14" s="219"/>
      <c r="L14" s="219"/>
      <c r="M14" s="219"/>
      <c r="N14" s="225"/>
      <c r="O14" s="220"/>
      <c r="P14" s="220"/>
      <c r="Q14" s="220"/>
    </row>
    <row r="15" spans="1:36" ht="12.75" customHeight="1">
      <c r="A15" s="734" t="s">
        <v>467</v>
      </c>
      <c r="B15" s="24"/>
      <c r="C15" s="25"/>
      <c r="D15" s="25"/>
      <c r="E15" s="25"/>
      <c r="F15" s="25"/>
      <c r="G15" s="28"/>
      <c r="H15" s="29"/>
      <c r="I15" s="159"/>
      <c r="J15" s="38"/>
      <c r="K15" s="22"/>
      <c r="L15" s="22"/>
      <c r="M15" s="22"/>
      <c r="N15" s="10"/>
      <c r="Q15" s="220"/>
    </row>
    <row r="16" spans="1:36" ht="21" customHeight="1">
      <c r="A16" s="735"/>
      <c r="B16" s="66"/>
      <c r="C16" s="207">
        <v>1</v>
      </c>
      <c r="D16" s="66">
        <v>1</v>
      </c>
      <c r="E16" s="66">
        <v>4</v>
      </c>
      <c r="F16" s="66">
        <v>2</v>
      </c>
      <c r="G16" s="67">
        <v>4</v>
      </c>
      <c r="H16" s="30">
        <f>SUM(B16:G16)</f>
        <v>12</v>
      </c>
      <c r="I16" s="175" t="s">
        <v>446</v>
      </c>
      <c r="J16" s="20"/>
      <c r="K16" s="10"/>
      <c r="L16" s="10"/>
      <c r="M16" s="10"/>
      <c r="N16" s="226"/>
      <c r="O16" s="1"/>
      <c r="P16" s="227"/>
      <c r="Q16" s="220"/>
    </row>
    <row r="17" spans="1:21" ht="12.75" customHeight="1">
      <c r="A17" s="734" t="s">
        <v>6</v>
      </c>
      <c r="B17" s="24"/>
      <c r="C17" s="25"/>
      <c r="D17" s="25"/>
      <c r="E17" s="25"/>
      <c r="F17" s="25"/>
      <c r="G17" s="28"/>
      <c r="H17" s="29"/>
      <c r="I17" s="159"/>
      <c r="J17" s="38"/>
      <c r="K17" s="10"/>
      <c r="L17" s="10"/>
      <c r="M17" s="10"/>
      <c r="N17" s="10"/>
      <c r="Q17" s="220"/>
    </row>
    <row r="18" spans="1:21" ht="21" customHeight="1" thickBot="1">
      <c r="A18" s="736"/>
      <c r="B18" s="68">
        <v>1</v>
      </c>
      <c r="C18" s="68">
        <v>3</v>
      </c>
      <c r="D18" s="68">
        <v>3</v>
      </c>
      <c r="E18" s="68">
        <v>1</v>
      </c>
      <c r="F18" s="68">
        <v>2</v>
      </c>
      <c r="G18" s="69">
        <v>2</v>
      </c>
      <c r="H18" s="39">
        <f>SUM(B18:G18)</f>
        <v>12</v>
      </c>
      <c r="I18" s="176" t="s">
        <v>447</v>
      </c>
      <c r="J18" s="20"/>
      <c r="K18" s="10"/>
      <c r="L18" s="10"/>
      <c r="M18" s="10"/>
      <c r="N18" s="228"/>
      <c r="O18" s="1"/>
      <c r="P18" s="1"/>
      <c r="Q18" s="220"/>
    </row>
    <row r="19" spans="1:21" ht="16.5" customHeight="1">
      <c r="A19" s="558"/>
      <c r="B19" s="77"/>
      <c r="C19" s="77"/>
      <c r="D19" s="77"/>
      <c r="E19" s="77"/>
      <c r="F19" s="77"/>
      <c r="G19" s="77"/>
      <c r="H19" s="31"/>
      <c r="I19" s="79"/>
      <c r="J19" s="20"/>
      <c r="K19" s="10"/>
      <c r="L19" s="10"/>
      <c r="M19" s="10"/>
      <c r="N19" s="228"/>
      <c r="O19" s="1"/>
      <c r="Q19" s="220"/>
    </row>
    <row r="20" spans="1:21" ht="1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219"/>
      <c r="L20" s="219"/>
      <c r="M20" s="219"/>
      <c r="N20" s="219"/>
      <c r="O20" s="220"/>
      <c r="P20" s="220"/>
      <c r="Q20" s="220"/>
    </row>
    <row r="21" spans="1:21" ht="26.25" customHeight="1" thickBot="1">
      <c r="A21" s="145" t="s">
        <v>83</v>
      </c>
      <c r="B21" s="152"/>
      <c r="C21" s="152"/>
      <c r="D21" s="152"/>
      <c r="E21" s="152"/>
      <c r="F21" s="152"/>
      <c r="G21" s="152"/>
      <c r="H21" s="152"/>
      <c r="I21" s="152"/>
      <c r="J21" s="10"/>
      <c r="K21" s="10"/>
      <c r="L21" s="10"/>
      <c r="M21" s="10"/>
      <c r="N21" s="10"/>
    </row>
    <row r="22" spans="1:21" ht="21.95" customHeight="1">
      <c r="A22" s="153"/>
      <c r="B22" s="147" t="s">
        <v>8</v>
      </c>
      <c r="C22" s="147" t="s">
        <v>9</v>
      </c>
      <c r="D22" s="147" t="s">
        <v>10</v>
      </c>
      <c r="E22" s="147" t="s">
        <v>11</v>
      </c>
      <c r="F22" s="147" t="s">
        <v>12</v>
      </c>
      <c r="G22" s="147" t="s">
        <v>13</v>
      </c>
      <c r="H22" s="147" t="s">
        <v>16</v>
      </c>
      <c r="I22" s="149" t="s">
        <v>17</v>
      </c>
      <c r="L22" s="10"/>
      <c r="M22" s="10"/>
      <c r="N22" s="10"/>
    </row>
    <row r="23" spans="1:21" ht="30" customHeight="1">
      <c r="A23" s="154" t="s">
        <v>466</v>
      </c>
      <c r="B23" s="56"/>
      <c r="C23" s="56"/>
      <c r="D23" s="56"/>
      <c r="E23" s="56"/>
      <c r="F23" s="56"/>
      <c r="G23" s="56"/>
      <c r="H23" s="56"/>
      <c r="I23" s="62"/>
      <c r="L23" s="10"/>
      <c r="M23" s="10"/>
      <c r="N23" s="10"/>
    </row>
    <row r="24" spans="1:21" ht="30" customHeight="1" thickBot="1">
      <c r="A24" s="151" t="s">
        <v>253</v>
      </c>
      <c r="B24" s="58">
        <v>3</v>
      </c>
      <c r="C24" s="58"/>
      <c r="D24" s="189"/>
      <c r="E24" s="218"/>
      <c r="F24" s="58"/>
      <c r="G24" s="58"/>
      <c r="H24" s="65"/>
      <c r="I24" s="195">
        <v>1</v>
      </c>
      <c r="J24" s="10"/>
      <c r="K24" s="10"/>
      <c r="L24" s="10"/>
      <c r="M24" s="10"/>
      <c r="N24" s="10"/>
    </row>
    <row r="25" spans="1:21" ht="14.25" customHeight="1" thickBot="1">
      <c r="A25" s="155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P25" s="10"/>
      <c r="R25" s="10"/>
      <c r="T25" s="723"/>
      <c r="U25" s="723"/>
    </row>
    <row r="26" spans="1:21" ht="21.95" customHeight="1">
      <c r="A26" s="153"/>
      <c r="B26" s="147" t="s">
        <v>14</v>
      </c>
      <c r="C26" s="147" t="s">
        <v>15</v>
      </c>
      <c r="D26" s="187" t="s">
        <v>48</v>
      </c>
      <c r="E26" s="147" t="s">
        <v>49</v>
      </c>
      <c r="F26" s="147" t="s">
        <v>50</v>
      </c>
      <c r="G26" s="147" t="s">
        <v>74</v>
      </c>
      <c r="H26" s="169" t="s">
        <v>101</v>
      </c>
      <c r="I26" s="170" t="s">
        <v>1</v>
      </c>
      <c r="J26" s="10"/>
      <c r="K26" s="10"/>
      <c r="L26" s="10"/>
      <c r="M26" s="10"/>
      <c r="N26" s="10"/>
    </row>
    <row r="27" spans="1:21" ht="30" customHeight="1">
      <c r="A27" s="154" t="s">
        <v>468</v>
      </c>
      <c r="B27" s="56"/>
      <c r="C27" s="56"/>
      <c r="D27" s="188"/>
      <c r="E27" s="56"/>
      <c r="F27" s="56">
        <v>3</v>
      </c>
      <c r="G27" s="56">
        <v>9</v>
      </c>
      <c r="H27" s="63"/>
      <c r="I27" s="36">
        <f>SUM(B23:I23,B27:H27)</f>
        <v>12</v>
      </c>
      <c r="J27" s="10"/>
      <c r="K27" s="10"/>
      <c r="L27" s="10"/>
      <c r="M27" s="10"/>
      <c r="N27" s="10"/>
    </row>
    <row r="28" spans="1:21" ht="30" customHeight="1" thickBot="1">
      <c r="A28" s="151" t="s">
        <v>6</v>
      </c>
      <c r="B28" s="58">
        <v>1</v>
      </c>
      <c r="C28" s="58"/>
      <c r="D28" s="189"/>
      <c r="E28" s="64"/>
      <c r="F28" s="58"/>
      <c r="G28" s="58">
        <v>6</v>
      </c>
      <c r="H28" s="65">
        <v>1</v>
      </c>
      <c r="I28" s="37">
        <f>SUM(B24:I24,B28:H28)</f>
        <v>12</v>
      </c>
      <c r="J28" s="10"/>
      <c r="K28" s="10"/>
      <c r="L28" s="10"/>
      <c r="M28" s="10"/>
      <c r="N28" s="10"/>
    </row>
    <row r="29" spans="1:21" ht="10.5" customHeight="1">
      <c r="A29" s="155"/>
      <c r="B29" s="20"/>
      <c r="C29" s="11"/>
      <c r="D29" s="20"/>
      <c r="E29" s="20"/>
      <c r="F29" s="20"/>
      <c r="G29" s="31"/>
      <c r="J29" s="10"/>
      <c r="K29" s="10"/>
      <c r="L29" s="10"/>
      <c r="M29" s="10"/>
      <c r="N29" s="10"/>
    </row>
    <row r="30" spans="1:21" ht="31.5" customHeight="1" thickBot="1">
      <c r="A30" s="10"/>
      <c r="B30" s="10"/>
      <c r="C30" s="10"/>
      <c r="D30" s="10"/>
      <c r="E30" s="10"/>
      <c r="F30" s="10"/>
      <c r="G30" s="72"/>
      <c r="H30" s="721" t="s">
        <v>370</v>
      </c>
      <c r="I30" s="722"/>
      <c r="J30" s="10"/>
      <c r="K30" s="10"/>
      <c r="L30" s="10"/>
      <c r="M30" s="20"/>
      <c r="N30" s="10"/>
    </row>
    <row r="31" spans="1:21" ht="27.75" customHeight="1" thickBot="1">
      <c r="A31" s="145" t="s">
        <v>448</v>
      </c>
      <c r="B31" s="10"/>
      <c r="C31" s="10"/>
      <c r="D31" s="10"/>
      <c r="E31" s="10"/>
      <c r="F31" s="10"/>
      <c r="G31" s="10"/>
      <c r="H31" s="557" t="s">
        <v>265</v>
      </c>
      <c r="I31" s="71" t="s">
        <v>85</v>
      </c>
      <c r="J31" s="557"/>
      <c r="K31" s="10"/>
      <c r="L31" s="10"/>
      <c r="M31" s="10"/>
      <c r="N31" s="10"/>
    </row>
    <row r="32" spans="1:21" ht="31.5" customHeight="1" thickBot="1">
      <c r="A32" s="727" t="s">
        <v>18</v>
      </c>
      <c r="B32" s="728"/>
      <c r="C32" s="728"/>
      <c r="D32" s="728"/>
      <c r="E32" s="729"/>
      <c r="F32" s="730" t="s">
        <v>19</v>
      </c>
      <c r="G32" s="732" t="s">
        <v>7</v>
      </c>
      <c r="H32" s="721" t="s">
        <v>369</v>
      </c>
      <c r="I32" s="722"/>
      <c r="J32" s="557"/>
      <c r="K32" s="10"/>
      <c r="L32" s="10"/>
      <c r="M32" s="10"/>
      <c r="N32" s="10"/>
    </row>
    <row r="33" spans="1:14" ht="26.25" customHeight="1" thickBot="1">
      <c r="A33" s="217" t="s">
        <v>248</v>
      </c>
      <c r="B33" s="160" t="s">
        <v>167</v>
      </c>
      <c r="C33" s="161" t="s">
        <v>20</v>
      </c>
      <c r="D33" s="161" t="s">
        <v>21</v>
      </c>
      <c r="E33" s="162" t="s">
        <v>102</v>
      </c>
      <c r="F33" s="731"/>
      <c r="G33" s="733"/>
      <c r="H33" s="557" t="s">
        <v>265</v>
      </c>
      <c r="I33" s="71" t="s">
        <v>85</v>
      </c>
      <c r="J33" s="10"/>
      <c r="K33" s="10"/>
      <c r="L33" s="10"/>
      <c r="M33" s="10"/>
      <c r="N33" s="10"/>
    </row>
    <row r="34" spans="1:14" ht="34.5" customHeight="1" thickBot="1">
      <c r="A34" s="70"/>
      <c r="B34" s="58">
        <v>2</v>
      </c>
      <c r="C34" s="58"/>
      <c r="D34" s="58"/>
      <c r="E34" s="58">
        <v>3</v>
      </c>
      <c r="F34" s="65">
        <v>7</v>
      </c>
      <c r="G34" s="37">
        <f>SUM(A34:F34)</f>
        <v>12</v>
      </c>
      <c r="H34" s="721" t="s">
        <v>368</v>
      </c>
      <c r="I34" s="722"/>
      <c r="J34" s="20"/>
      <c r="K34" s="10"/>
      <c r="L34" s="10"/>
      <c r="M34" s="10"/>
      <c r="N34" s="10"/>
    </row>
    <row r="35" spans="1:14" ht="26.25" customHeight="1" thickBot="1">
      <c r="A35" s="10"/>
      <c r="B35" s="10"/>
      <c r="C35" s="10"/>
      <c r="D35" s="10"/>
      <c r="E35" s="10"/>
      <c r="F35" s="10"/>
      <c r="G35" s="10"/>
      <c r="H35" s="557" t="s">
        <v>265</v>
      </c>
      <c r="I35" s="71" t="s">
        <v>85</v>
      </c>
      <c r="J35" s="10"/>
      <c r="K35" s="10"/>
      <c r="L35" s="10"/>
      <c r="M35" s="10"/>
      <c r="N35" s="10"/>
    </row>
    <row r="36" spans="1:14" ht="20.100000000000001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ht="20.100000000000001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</row>
    <row r="38" spans="1:14" ht="24.9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</row>
    <row r="39" spans="1:14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</row>
    <row r="40" spans="1:14" ht="24.9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</row>
    <row r="41" spans="1:14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</row>
    <row r="42" spans="1:14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</row>
    <row r="43" spans="1:14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</row>
    <row r="44" spans="1:14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</row>
    <row r="45" spans="1:14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</row>
    <row r="46" spans="1:14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</row>
    <row r="47" spans="1:14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</row>
    <row r="48" spans="1:14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</row>
    <row r="49" spans="1:14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</row>
    <row r="50" spans="1:14">
      <c r="A50" s="10" t="s">
        <v>0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</row>
    <row r="51" spans="1:14" ht="20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</row>
    <row r="52" spans="1:14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</row>
    <row r="53" spans="1:14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</row>
    <row r="54" spans="1:14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</row>
    <row r="55" spans="1:14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</row>
    <row r="56" spans="1:14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</row>
    <row r="57" spans="1:14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</row>
    <row r="58" spans="1:14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</row>
  </sheetData>
  <mergeCells count="11">
    <mergeCell ref="H34:I34"/>
    <mergeCell ref="T25:U25"/>
    <mergeCell ref="I8:J8"/>
    <mergeCell ref="B8:C8"/>
    <mergeCell ref="A32:E32"/>
    <mergeCell ref="F32:F33"/>
    <mergeCell ref="G32:G33"/>
    <mergeCell ref="A15:A16"/>
    <mergeCell ref="A17:A18"/>
    <mergeCell ref="H30:I30"/>
    <mergeCell ref="H32:I32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99CC"/>
  </sheetPr>
  <dimension ref="A1:AM102"/>
  <sheetViews>
    <sheetView zoomScaleNormal="100" zoomScaleSheetLayoutView="115" workbookViewId="0">
      <pane xSplit="1" ySplit="5" topLeftCell="B6" activePane="bottomRight" state="frozen"/>
      <selection activeCell="C25" sqref="C25"/>
      <selection pane="topRight" activeCell="C25" sqref="C25"/>
      <selection pane="bottomLeft" activeCell="C25" sqref="C25"/>
      <selection pane="bottomRight"/>
    </sheetView>
  </sheetViews>
  <sheetFormatPr defaultRowHeight="13.5"/>
  <cols>
    <col min="1" max="1" width="12.125" customWidth="1"/>
    <col min="2" max="4" width="5.125" customWidth="1"/>
    <col min="5" max="5" width="9.25" customWidth="1"/>
    <col min="6" max="7" width="3.625" customWidth="1"/>
    <col min="8" max="8" width="16.125" customWidth="1"/>
    <col min="9" max="9" width="11.625" customWidth="1"/>
    <col min="10" max="11" width="3.625" customWidth="1"/>
    <col min="12" max="13" width="4.625" customWidth="1"/>
    <col min="14" max="14" width="5.625" customWidth="1"/>
    <col min="15" max="15" width="4.625" customWidth="1"/>
    <col min="16" max="17" width="5.625" customWidth="1"/>
    <col min="18" max="18" width="15.625" customWidth="1"/>
  </cols>
  <sheetData>
    <row r="1" spans="1:39" ht="24.95" customHeight="1">
      <c r="A1" s="9" t="s">
        <v>461</v>
      </c>
      <c r="B1" s="9"/>
      <c r="C1" s="4"/>
      <c r="D1" s="4"/>
      <c r="I1" s="216" t="str">
        <f>'1監査委員調①'!D1</f>
        <v>　（令和７年４月１日現在）</v>
      </c>
    </row>
    <row r="2" spans="1:39" ht="24.75" customHeight="1" thickBot="1">
      <c r="A2" s="1"/>
      <c r="B2" s="1"/>
      <c r="C2" s="1"/>
      <c r="D2" s="1"/>
    </row>
    <row r="3" spans="1:39" ht="15" customHeight="1">
      <c r="A3" s="795" t="s">
        <v>168</v>
      </c>
      <c r="B3" s="730" t="s">
        <v>449</v>
      </c>
      <c r="C3" s="798"/>
      <c r="D3" s="765" t="s">
        <v>93</v>
      </c>
      <c r="E3" s="762" t="s">
        <v>94</v>
      </c>
      <c r="F3" s="763"/>
      <c r="G3" s="763"/>
      <c r="H3" s="762" t="s">
        <v>95</v>
      </c>
      <c r="I3" s="763"/>
      <c r="J3" s="763"/>
      <c r="K3" s="763"/>
      <c r="L3" s="779" t="s">
        <v>96</v>
      </c>
      <c r="M3" s="780"/>
      <c r="N3" s="780"/>
      <c r="O3" s="781"/>
      <c r="P3" s="2"/>
    </row>
    <row r="4" spans="1:39" ht="12.75" customHeight="1">
      <c r="A4" s="796"/>
      <c r="B4" s="799"/>
      <c r="C4" s="800"/>
      <c r="D4" s="766"/>
      <c r="E4" s="731"/>
      <c r="F4" s="764"/>
      <c r="G4" s="764"/>
      <c r="H4" s="731"/>
      <c r="I4" s="764"/>
      <c r="J4" s="764"/>
      <c r="K4" s="764"/>
      <c r="L4" s="791" t="s">
        <v>51</v>
      </c>
      <c r="M4" s="792"/>
      <c r="N4" s="793"/>
      <c r="O4" s="784" t="s">
        <v>47</v>
      </c>
      <c r="P4" s="2"/>
    </row>
    <row r="5" spans="1:39" ht="24.75" customHeight="1">
      <c r="A5" s="797"/>
      <c r="B5" s="244" t="s">
        <v>450</v>
      </c>
      <c r="C5" s="608" t="s">
        <v>451</v>
      </c>
      <c r="D5" s="767"/>
      <c r="E5" s="163" t="s">
        <v>97</v>
      </c>
      <c r="F5" s="786" t="s">
        <v>194</v>
      </c>
      <c r="G5" s="787"/>
      <c r="H5" s="163" t="s">
        <v>98</v>
      </c>
      <c r="I5" s="164" t="s">
        <v>99</v>
      </c>
      <c r="J5" s="786" t="s">
        <v>194</v>
      </c>
      <c r="K5" s="787"/>
      <c r="L5" s="163" t="s">
        <v>129</v>
      </c>
      <c r="M5" s="164" t="s">
        <v>91</v>
      </c>
      <c r="N5" s="274" t="s">
        <v>71</v>
      </c>
      <c r="O5" s="785"/>
      <c r="P5" s="2"/>
    </row>
    <row r="6" spans="1:39" ht="14.25" customHeight="1">
      <c r="A6" s="480"/>
      <c r="B6" s="613" t="s">
        <v>452</v>
      </c>
      <c r="C6" s="612" t="s">
        <v>119</v>
      </c>
      <c r="D6" s="612" t="s">
        <v>119</v>
      </c>
      <c r="E6" s="12"/>
      <c r="F6" s="398" t="s">
        <v>192</v>
      </c>
      <c r="G6" s="611" t="s">
        <v>193</v>
      </c>
      <c r="H6" s="19"/>
      <c r="I6" s="19"/>
      <c r="J6" s="507" t="s">
        <v>192</v>
      </c>
      <c r="K6" s="611" t="s">
        <v>193</v>
      </c>
      <c r="L6" s="12"/>
      <c r="M6" s="19"/>
      <c r="N6" s="14"/>
      <c r="O6" s="774" t="s">
        <v>100</v>
      </c>
      <c r="P6" s="2"/>
    </row>
    <row r="7" spans="1:39" ht="14.25" customHeight="1">
      <c r="A7" s="749" t="s">
        <v>67</v>
      </c>
      <c r="B7" s="738">
        <v>0</v>
      </c>
      <c r="C7" s="738">
        <v>0</v>
      </c>
      <c r="D7" s="738">
        <v>4</v>
      </c>
      <c r="E7" s="109"/>
      <c r="F7" s="498"/>
      <c r="G7" s="500"/>
      <c r="H7" s="248" t="s">
        <v>428</v>
      </c>
      <c r="I7" s="772" t="s">
        <v>68</v>
      </c>
      <c r="J7" s="508">
        <v>1</v>
      </c>
      <c r="K7" s="512">
        <v>1</v>
      </c>
      <c r="L7" s="290"/>
      <c r="M7" s="299"/>
      <c r="N7" s="768"/>
      <c r="O7" s="775"/>
    </row>
    <row r="8" spans="1:39" ht="14.25" customHeight="1">
      <c r="A8" s="749"/>
      <c r="B8" s="738"/>
      <c r="C8" s="738"/>
      <c r="D8" s="738"/>
      <c r="E8" s="75"/>
      <c r="F8" s="498"/>
      <c r="G8" s="500" t="s">
        <v>265</v>
      </c>
      <c r="H8" s="248" t="s">
        <v>453</v>
      </c>
      <c r="I8" s="772"/>
      <c r="J8" s="508">
        <v>2</v>
      </c>
      <c r="K8" s="512">
        <v>1</v>
      </c>
      <c r="L8" s="290"/>
      <c r="M8" s="299"/>
      <c r="N8" s="768"/>
      <c r="O8" s="775"/>
    </row>
    <row r="9" spans="1:39" ht="14.25" customHeight="1">
      <c r="A9" s="749"/>
      <c r="B9" s="738"/>
      <c r="C9" s="738"/>
      <c r="D9" s="738"/>
      <c r="E9" s="75"/>
      <c r="F9" s="498"/>
      <c r="G9" s="500"/>
      <c r="H9" s="248" t="s">
        <v>242</v>
      </c>
      <c r="I9" s="772"/>
      <c r="J9" s="508">
        <v>1</v>
      </c>
      <c r="K9" s="512">
        <v>1</v>
      </c>
      <c r="L9" s="290"/>
      <c r="M9" s="299"/>
      <c r="N9" s="768"/>
      <c r="O9" s="775"/>
    </row>
    <row r="10" spans="1:39" ht="14.25" customHeight="1">
      <c r="A10" s="750"/>
      <c r="B10" s="739"/>
      <c r="C10" s="739"/>
      <c r="D10" s="739"/>
      <c r="E10" s="73"/>
      <c r="F10" s="498"/>
      <c r="G10" s="500"/>
      <c r="H10" s="248" t="s">
        <v>301</v>
      </c>
      <c r="I10" s="773"/>
      <c r="J10" s="509">
        <v>7</v>
      </c>
      <c r="K10" s="513">
        <v>9</v>
      </c>
      <c r="L10" s="290"/>
      <c r="M10" s="299"/>
      <c r="N10" s="769"/>
      <c r="O10" s="776"/>
    </row>
    <row r="11" spans="1:39" ht="30.75" customHeight="1">
      <c r="A11" s="479" t="s">
        <v>55</v>
      </c>
      <c r="B11" s="12">
        <v>0</v>
      </c>
      <c r="C11" s="12">
        <v>1</v>
      </c>
      <c r="D11" s="19">
        <f>COUNTA(H11)</f>
        <v>1</v>
      </c>
      <c r="E11" s="18"/>
      <c r="F11" s="12"/>
      <c r="G11" s="501"/>
      <c r="H11" s="59" t="s">
        <v>73</v>
      </c>
      <c r="I11" s="19" t="s">
        <v>68</v>
      </c>
      <c r="J11" s="509">
        <v>1</v>
      </c>
      <c r="K11" s="513">
        <v>1</v>
      </c>
      <c r="L11" s="291"/>
      <c r="M11" s="300"/>
      <c r="N11" s="282"/>
      <c r="O11" s="57" t="s">
        <v>100</v>
      </c>
      <c r="AL11">
        <v>13</v>
      </c>
      <c r="AM11">
        <v>1</v>
      </c>
    </row>
    <row r="12" spans="1:39" ht="14.25" customHeight="1">
      <c r="A12" s="782" t="s">
        <v>56</v>
      </c>
      <c r="B12" s="737">
        <v>0</v>
      </c>
      <c r="C12" s="737">
        <v>4</v>
      </c>
      <c r="D12" s="737">
        <v>2</v>
      </c>
      <c r="E12" s="12"/>
      <c r="F12" s="28"/>
      <c r="G12" s="502"/>
      <c r="H12" s="249" t="s">
        <v>73</v>
      </c>
      <c r="I12" s="770" t="s">
        <v>68</v>
      </c>
      <c r="J12" s="508">
        <v>1</v>
      </c>
      <c r="K12" s="512">
        <v>1</v>
      </c>
      <c r="L12" s="789"/>
      <c r="M12" s="301"/>
      <c r="N12" s="283"/>
      <c r="O12" s="774" t="s">
        <v>334</v>
      </c>
    </row>
    <row r="13" spans="1:39" ht="14.25" customHeight="1">
      <c r="A13" s="783"/>
      <c r="B13" s="738"/>
      <c r="C13" s="738"/>
      <c r="D13" s="740"/>
      <c r="E13" s="75"/>
      <c r="F13" s="498"/>
      <c r="G13" s="500"/>
      <c r="H13" s="248" t="s">
        <v>232</v>
      </c>
      <c r="I13" s="771"/>
      <c r="J13" s="508">
        <v>6</v>
      </c>
      <c r="K13" s="512">
        <v>1</v>
      </c>
      <c r="L13" s="790"/>
      <c r="M13" s="299"/>
      <c r="N13" s="284"/>
      <c r="O13" s="794"/>
    </row>
    <row r="14" spans="1:39" ht="14.25" customHeight="1">
      <c r="A14" s="782" t="s">
        <v>241</v>
      </c>
      <c r="B14" s="737">
        <v>0</v>
      </c>
      <c r="C14" s="737">
        <v>0</v>
      </c>
      <c r="D14" s="737">
        <v>3</v>
      </c>
      <c r="E14" s="12"/>
      <c r="F14" s="28"/>
      <c r="G14" s="502"/>
      <c r="H14" s="249" t="s">
        <v>73</v>
      </c>
      <c r="I14" s="737" t="s">
        <v>68</v>
      </c>
      <c r="J14" s="510">
        <v>2</v>
      </c>
      <c r="K14" s="514">
        <v>7</v>
      </c>
      <c r="L14" s="292"/>
      <c r="M14" s="301"/>
      <c r="N14" s="283"/>
      <c r="O14" s="774" t="s">
        <v>100</v>
      </c>
    </row>
    <row r="15" spans="1:39" ht="14.25" customHeight="1">
      <c r="A15" s="749"/>
      <c r="B15" s="738"/>
      <c r="C15" s="738"/>
      <c r="D15" s="738"/>
      <c r="E15" s="109"/>
      <c r="F15" s="498"/>
      <c r="G15" s="500"/>
      <c r="H15" s="248" t="s">
        <v>228</v>
      </c>
      <c r="I15" s="738"/>
      <c r="J15" s="508">
        <v>0</v>
      </c>
      <c r="K15" s="512">
        <v>1</v>
      </c>
      <c r="L15" s="290"/>
      <c r="M15" s="299"/>
      <c r="N15" s="284"/>
      <c r="O15" s="775"/>
    </row>
    <row r="16" spans="1:39" ht="14.25" customHeight="1">
      <c r="A16" s="750"/>
      <c r="B16" s="739"/>
      <c r="C16" s="739"/>
      <c r="D16" s="739"/>
      <c r="E16" s="73"/>
      <c r="F16" s="73"/>
      <c r="G16" s="503"/>
      <c r="H16" s="207" t="s">
        <v>242</v>
      </c>
      <c r="I16" s="739"/>
      <c r="J16" s="509">
        <v>1</v>
      </c>
      <c r="K16" s="513">
        <v>1</v>
      </c>
      <c r="L16" s="293"/>
      <c r="M16" s="302"/>
      <c r="N16" s="285"/>
      <c r="O16" s="776"/>
    </row>
    <row r="17" spans="1:15" ht="30.75" customHeight="1">
      <c r="A17" s="479" t="s">
        <v>240</v>
      </c>
      <c r="B17" s="18">
        <v>0</v>
      </c>
      <c r="C17" s="18">
        <v>1</v>
      </c>
      <c r="D17" s="15">
        <f>COUNTA(H17)</f>
        <v>1</v>
      </c>
      <c r="E17" s="18"/>
      <c r="F17" s="12"/>
      <c r="G17" s="501"/>
      <c r="H17" s="59" t="s">
        <v>242</v>
      </c>
      <c r="I17" s="19" t="s">
        <v>68</v>
      </c>
      <c r="J17" s="509">
        <v>3</v>
      </c>
      <c r="K17" s="513">
        <v>1</v>
      </c>
      <c r="L17" s="294"/>
      <c r="M17" s="300"/>
      <c r="N17" s="282"/>
      <c r="O17" s="57" t="s">
        <v>100</v>
      </c>
    </row>
    <row r="18" spans="1:15" ht="14.25" customHeight="1">
      <c r="A18" s="782" t="s">
        <v>59</v>
      </c>
      <c r="B18" s="737">
        <v>0</v>
      </c>
      <c r="C18" s="737">
        <v>3</v>
      </c>
      <c r="D18" s="737">
        <f>COUNTA(H18:H20)</f>
        <v>3</v>
      </c>
      <c r="E18" s="12"/>
      <c r="F18" s="28"/>
      <c r="G18" s="502"/>
      <c r="H18" s="249" t="s">
        <v>73</v>
      </c>
      <c r="I18" s="770" t="s">
        <v>68</v>
      </c>
      <c r="J18" s="508">
        <v>1</v>
      </c>
      <c r="K18" s="512">
        <v>1</v>
      </c>
      <c r="L18" s="295"/>
      <c r="M18" s="301"/>
      <c r="N18" s="283"/>
      <c r="O18" s="774" t="s">
        <v>100</v>
      </c>
    </row>
    <row r="19" spans="1:15" ht="14.25" customHeight="1">
      <c r="A19" s="783"/>
      <c r="B19" s="740"/>
      <c r="C19" s="740"/>
      <c r="D19" s="740"/>
      <c r="E19" s="75"/>
      <c r="F19" s="498"/>
      <c r="G19" s="500"/>
      <c r="H19" s="248" t="s">
        <v>454</v>
      </c>
      <c r="I19" s="771"/>
      <c r="J19" s="508">
        <v>4</v>
      </c>
      <c r="K19" s="512">
        <v>1</v>
      </c>
      <c r="L19" s="290"/>
      <c r="M19" s="299"/>
      <c r="N19" s="284"/>
      <c r="O19" s="794"/>
    </row>
    <row r="20" spans="1:15" ht="14.25" customHeight="1">
      <c r="A20" s="803"/>
      <c r="B20" s="741"/>
      <c r="C20" s="741"/>
      <c r="D20" s="741"/>
      <c r="E20" s="75"/>
      <c r="F20" s="498"/>
      <c r="G20" s="500"/>
      <c r="H20" s="248" t="s">
        <v>429</v>
      </c>
      <c r="I20" s="777"/>
      <c r="J20" s="509">
        <v>1</v>
      </c>
      <c r="K20" s="513">
        <v>1</v>
      </c>
      <c r="L20" s="290"/>
      <c r="M20" s="299"/>
      <c r="N20" s="284"/>
      <c r="O20" s="788"/>
    </row>
    <row r="21" spans="1:15" ht="30.75" customHeight="1">
      <c r="A21" s="479" t="s">
        <v>60</v>
      </c>
      <c r="B21" s="18">
        <v>0</v>
      </c>
      <c r="C21" s="18">
        <v>1</v>
      </c>
      <c r="D21" s="15">
        <f>COUNTA(H21)</f>
        <v>1</v>
      </c>
      <c r="E21" s="18"/>
      <c r="F21" s="12"/>
      <c r="G21" s="504"/>
      <c r="H21" s="56" t="s">
        <v>242</v>
      </c>
      <c r="I21" s="19" t="s">
        <v>68</v>
      </c>
      <c r="J21" s="509">
        <v>4</v>
      </c>
      <c r="K21" s="513">
        <v>1</v>
      </c>
      <c r="L21" s="294"/>
      <c r="M21" s="300"/>
      <c r="N21" s="282"/>
      <c r="O21" s="57" t="s">
        <v>100</v>
      </c>
    </row>
    <row r="22" spans="1:15" ht="30.75" customHeight="1">
      <c r="A22" s="150" t="s">
        <v>249</v>
      </c>
      <c r="B22" s="19">
        <v>0</v>
      </c>
      <c r="C22" s="19">
        <v>1</v>
      </c>
      <c r="D22" s="19">
        <f>COUNTA(H22:H22)</f>
        <v>1</v>
      </c>
      <c r="E22" s="12"/>
      <c r="F22" s="28"/>
      <c r="G22" s="502"/>
      <c r="H22" s="207" t="s">
        <v>216</v>
      </c>
      <c r="I22" s="19" t="s">
        <v>68</v>
      </c>
      <c r="J22" s="511">
        <v>5</v>
      </c>
      <c r="K22" s="515">
        <v>1</v>
      </c>
      <c r="L22" s="295"/>
      <c r="M22" s="301"/>
      <c r="N22" s="283"/>
      <c r="O22" s="13" t="s">
        <v>100</v>
      </c>
    </row>
    <row r="23" spans="1:15" ht="14.25" customHeight="1">
      <c r="A23" s="782" t="s">
        <v>62</v>
      </c>
      <c r="B23" s="737">
        <v>0</v>
      </c>
      <c r="C23" s="737">
        <v>3</v>
      </c>
      <c r="D23" s="737">
        <v>3</v>
      </c>
      <c r="E23" s="12"/>
      <c r="F23" s="28"/>
      <c r="G23" s="502"/>
      <c r="H23" s="249" t="s">
        <v>73</v>
      </c>
      <c r="I23" s="770" t="s">
        <v>68</v>
      </c>
      <c r="J23" s="508">
        <v>0</v>
      </c>
      <c r="K23" s="512">
        <v>1</v>
      </c>
      <c r="L23" s="295"/>
      <c r="M23" s="301"/>
      <c r="N23" s="283"/>
      <c r="O23" s="774" t="s">
        <v>72</v>
      </c>
    </row>
    <row r="24" spans="1:15" ht="14.25" customHeight="1">
      <c r="A24" s="749"/>
      <c r="B24" s="738"/>
      <c r="C24" s="738"/>
      <c r="D24" s="738"/>
      <c r="E24" s="109"/>
      <c r="F24" s="498"/>
      <c r="G24" s="500"/>
      <c r="H24" s="248" t="s">
        <v>216</v>
      </c>
      <c r="I24" s="772"/>
      <c r="J24" s="508">
        <v>1</v>
      </c>
      <c r="K24" s="512">
        <v>1</v>
      </c>
      <c r="L24" s="296"/>
      <c r="M24" s="299"/>
      <c r="N24" s="284"/>
      <c r="O24" s="775"/>
    </row>
    <row r="25" spans="1:15" ht="14.25" customHeight="1">
      <c r="A25" s="803"/>
      <c r="B25" s="741"/>
      <c r="C25" s="741"/>
      <c r="D25" s="741"/>
      <c r="E25" s="73"/>
      <c r="F25" s="499"/>
      <c r="G25" s="505"/>
      <c r="H25" s="207" t="s">
        <v>242</v>
      </c>
      <c r="I25" s="777"/>
      <c r="J25" s="509">
        <v>3</v>
      </c>
      <c r="K25" s="513">
        <v>5</v>
      </c>
      <c r="L25" s="297"/>
      <c r="M25" s="303"/>
      <c r="N25" s="286"/>
      <c r="O25" s="788"/>
    </row>
    <row r="26" spans="1:15" ht="14.25" customHeight="1">
      <c r="A26" s="782" t="s">
        <v>63</v>
      </c>
      <c r="B26" s="737">
        <v>0</v>
      </c>
      <c r="C26" s="737">
        <v>3</v>
      </c>
      <c r="D26" s="737">
        <f>COUNTA(H26:H28)</f>
        <v>3</v>
      </c>
      <c r="E26" s="12"/>
      <c r="F26" s="28"/>
      <c r="G26" s="502"/>
      <c r="H26" s="249" t="s">
        <v>73</v>
      </c>
      <c r="I26" s="770" t="s">
        <v>68</v>
      </c>
      <c r="J26" s="508">
        <v>2</v>
      </c>
      <c r="K26" s="512">
        <v>1</v>
      </c>
      <c r="L26" s="295"/>
      <c r="M26" s="805"/>
      <c r="N26" s="283"/>
      <c r="O26" s="774" t="s">
        <v>300</v>
      </c>
    </row>
    <row r="27" spans="1:15" ht="14.25" customHeight="1">
      <c r="A27" s="783"/>
      <c r="B27" s="740"/>
      <c r="C27" s="740"/>
      <c r="D27" s="740"/>
      <c r="E27" s="109"/>
      <c r="F27" s="498"/>
      <c r="G27" s="500"/>
      <c r="H27" s="248" t="s">
        <v>408</v>
      </c>
      <c r="I27" s="771"/>
      <c r="J27" s="508">
        <v>3</v>
      </c>
      <c r="K27" s="512">
        <v>1</v>
      </c>
      <c r="L27" s="296"/>
      <c r="M27" s="768"/>
      <c r="N27" s="284"/>
      <c r="O27" s="775"/>
    </row>
    <row r="28" spans="1:15" ht="14.25" customHeight="1">
      <c r="A28" s="803"/>
      <c r="B28" s="741"/>
      <c r="C28" s="741"/>
      <c r="D28" s="741"/>
      <c r="E28" s="73"/>
      <c r="F28" s="499"/>
      <c r="G28" s="505"/>
      <c r="H28" s="207" t="s">
        <v>266</v>
      </c>
      <c r="I28" s="777"/>
      <c r="J28" s="509">
        <v>1</v>
      </c>
      <c r="K28" s="513">
        <v>1</v>
      </c>
      <c r="L28" s="297"/>
      <c r="M28" s="769"/>
      <c r="N28" s="286"/>
      <c r="O28" s="788"/>
    </row>
    <row r="29" spans="1:15" ht="14.25" customHeight="1">
      <c r="A29" s="782" t="s">
        <v>69</v>
      </c>
      <c r="B29" s="737">
        <v>0</v>
      </c>
      <c r="C29" s="737">
        <v>3</v>
      </c>
      <c r="D29" s="737">
        <v>3</v>
      </c>
      <c r="E29" s="109"/>
      <c r="F29" s="109"/>
      <c r="G29" s="500"/>
      <c r="H29" s="249" t="s">
        <v>73</v>
      </c>
      <c r="I29" s="737" t="s">
        <v>68</v>
      </c>
      <c r="J29" s="508">
        <v>3</v>
      </c>
      <c r="K29" s="512">
        <v>1</v>
      </c>
      <c r="L29" s="294"/>
      <c r="M29" s="304"/>
      <c r="N29" s="287"/>
      <c r="O29" s="774" t="s">
        <v>100</v>
      </c>
    </row>
    <row r="30" spans="1:15" ht="14.25" customHeight="1">
      <c r="A30" s="749"/>
      <c r="B30" s="738"/>
      <c r="C30" s="738"/>
      <c r="D30" s="738"/>
      <c r="E30" s="109"/>
      <c r="F30" s="109"/>
      <c r="G30" s="500"/>
      <c r="H30" s="248" t="s">
        <v>430</v>
      </c>
      <c r="I30" s="738"/>
      <c r="J30" s="508">
        <v>2</v>
      </c>
      <c r="K30" s="512">
        <v>1</v>
      </c>
      <c r="L30" s="559"/>
      <c r="M30" s="304"/>
      <c r="N30" s="287"/>
      <c r="O30" s="775"/>
    </row>
    <row r="31" spans="1:15" ht="14.25" customHeight="1">
      <c r="A31" s="750"/>
      <c r="B31" s="739"/>
      <c r="C31" s="739"/>
      <c r="D31" s="739"/>
      <c r="E31" s="109"/>
      <c r="F31" s="109"/>
      <c r="G31" s="500"/>
      <c r="H31" s="207" t="s">
        <v>371</v>
      </c>
      <c r="I31" s="739"/>
      <c r="J31" s="509">
        <v>4</v>
      </c>
      <c r="K31" s="513">
        <v>1</v>
      </c>
      <c r="L31" s="293"/>
      <c r="M31" s="304"/>
      <c r="N31" s="287"/>
      <c r="O31" s="776"/>
    </row>
    <row r="32" spans="1:15" ht="14.25" customHeight="1">
      <c r="A32" s="782" t="s">
        <v>65</v>
      </c>
      <c r="B32" s="737">
        <v>0</v>
      </c>
      <c r="C32" s="737">
        <v>0</v>
      </c>
      <c r="D32" s="737">
        <f>COUNTA(H32:H33)</f>
        <v>2</v>
      </c>
      <c r="E32" s="12"/>
      <c r="F32" s="28"/>
      <c r="G32" s="502"/>
      <c r="H32" s="249" t="s">
        <v>73</v>
      </c>
      <c r="I32" s="770" t="s">
        <v>68</v>
      </c>
      <c r="J32" s="508">
        <v>3</v>
      </c>
      <c r="K32" s="512">
        <v>1</v>
      </c>
      <c r="L32" s="295"/>
      <c r="M32" s="301"/>
      <c r="N32" s="283"/>
      <c r="O32" s="774" t="s">
        <v>100</v>
      </c>
    </row>
    <row r="33" spans="1:24" ht="14.25" customHeight="1" thickBot="1">
      <c r="A33" s="804"/>
      <c r="B33" s="742"/>
      <c r="C33" s="742"/>
      <c r="D33" s="778"/>
      <c r="E33" s="109"/>
      <c r="F33" s="498"/>
      <c r="G33" s="506"/>
      <c r="H33" s="248" t="s">
        <v>409</v>
      </c>
      <c r="I33" s="801"/>
      <c r="J33" s="508">
        <v>2</v>
      </c>
      <c r="K33" s="516">
        <v>1</v>
      </c>
      <c r="L33" s="296"/>
      <c r="M33" s="299"/>
      <c r="N33" s="284"/>
      <c r="O33" s="802"/>
    </row>
    <row r="34" spans="1:24" ht="25.5" customHeight="1" thickTop="1">
      <c r="A34" s="481" t="s">
        <v>200</v>
      </c>
      <c r="B34" s="306">
        <f>COUNT(B7:B32)</f>
        <v>12</v>
      </c>
      <c r="C34" s="306">
        <f>COUNT(C7:C32)</f>
        <v>12</v>
      </c>
      <c r="D34" s="307">
        <f>COUNT(D7:D32)</f>
        <v>12</v>
      </c>
      <c r="E34" s="755"/>
      <c r="F34" s="756"/>
      <c r="G34" s="756"/>
      <c r="H34" s="113" t="s">
        <v>103</v>
      </c>
      <c r="I34" s="112" t="s">
        <v>104</v>
      </c>
      <c r="J34" s="745">
        <f>D35</f>
        <v>27</v>
      </c>
      <c r="K34" s="746"/>
      <c r="L34" s="309">
        <f>COUNTIF(L7:L33,"○")</f>
        <v>0</v>
      </c>
      <c r="M34" s="289">
        <f>COUNTIF(M7:M33,"○")</f>
        <v>0</v>
      </c>
      <c r="N34" s="289">
        <f>COUNTIF(N7:N33,"○")</f>
        <v>0</v>
      </c>
      <c r="O34" s="116">
        <f>COUNTIF(O6:O33,"○")</f>
        <v>12</v>
      </c>
      <c r="W34" s="723"/>
      <c r="X34" s="723"/>
    </row>
    <row r="35" spans="1:24" ht="26.1" customHeight="1">
      <c r="A35" s="482" t="s">
        <v>201</v>
      </c>
      <c r="B35" s="117">
        <f>SUM(B7:B32)</f>
        <v>0</v>
      </c>
      <c r="C35" s="117">
        <f>SUM(C7:C32)</f>
        <v>20</v>
      </c>
      <c r="D35" s="118">
        <f>SUM(D7:D33)</f>
        <v>27</v>
      </c>
      <c r="E35" s="757"/>
      <c r="F35" s="758"/>
      <c r="G35" s="758"/>
      <c r="H35" s="114" t="s">
        <v>244</v>
      </c>
      <c r="I35" s="115"/>
      <c r="J35" s="747">
        <f>D36</f>
        <v>2.2999999999999998</v>
      </c>
      <c r="K35" s="748"/>
      <c r="L35" s="298"/>
      <c r="M35" s="305"/>
      <c r="N35" s="288"/>
      <c r="O35" s="55"/>
    </row>
    <row r="36" spans="1:24" ht="25.5" customHeight="1">
      <c r="A36" s="734" t="s">
        <v>126</v>
      </c>
      <c r="B36" s="753">
        <f>ROUND(B35/B34,1)</f>
        <v>0</v>
      </c>
      <c r="C36" s="753">
        <f>ROUND(C35/C34,1)</f>
        <v>1.7</v>
      </c>
      <c r="D36" s="753">
        <f>ROUND(D35/D34,1)</f>
        <v>2.2999999999999998</v>
      </c>
      <c r="E36" s="74"/>
      <c r="F36" s="16"/>
      <c r="G36" s="110"/>
      <c r="H36" s="109" t="s">
        <v>209</v>
      </c>
      <c r="I36" s="308"/>
      <c r="J36" s="743">
        <f>ROUNDDOWN(H37/12,0)</f>
        <v>2</v>
      </c>
      <c r="K36" s="751">
        <f>H37-(J36*12)</f>
        <v>6.1111111111111107</v>
      </c>
      <c r="L36" s="204">
        <f>L34/12</f>
        <v>0</v>
      </c>
      <c r="M36" s="205">
        <f>M34/12</f>
        <v>0</v>
      </c>
      <c r="N36" s="205">
        <f>N34/12</f>
        <v>0</v>
      </c>
      <c r="O36" s="206">
        <f>ROUNDUP(O34/12,3)</f>
        <v>1</v>
      </c>
    </row>
    <row r="37" spans="1:24" ht="26.1" customHeight="1" thickBot="1">
      <c r="A37" s="736"/>
      <c r="B37" s="754"/>
      <c r="C37" s="754"/>
      <c r="D37" s="754"/>
      <c r="E37" s="69"/>
      <c r="F37" s="76"/>
      <c r="G37" s="111"/>
      <c r="H37" s="191">
        <f>(SUM(J7:J33)*12+SUM(K7:K33))/J34</f>
        <v>30.111111111111111</v>
      </c>
      <c r="I37" s="190"/>
      <c r="J37" s="744"/>
      <c r="K37" s="752"/>
      <c r="L37" s="759">
        <f>SUM(L36:O36)</f>
        <v>1</v>
      </c>
      <c r="M37" s="760"/>
      <c r="N37" s="760"/>
      <c r="O37" s="761"/>
    </row>
    <row r="38" spans="1:24" ht="20.25" customHeight="1">
      <c r="A38" s="483"/>
      <c r="B38" s="483"/>
      <c r="C38" s="78"/>
      <c r="D38" s="78"/>
      <c r="E38" s="77"/>
      <c r="F38" s="77"/>
      <c r="G38" s="79"/>
      <c r="H38" s="77"/>
      <c r="I38" s="77"/>
      <c r="J38" s="77"/>
      <c r="K38" s="79"/>
      <c r="L38" s="79"/>
      <c r="M38" s="79"/>
      <c r="N38" s="79"/>
      <c r="O38" s="77"/>
    </row>
    <row r="39" spans="1:24" ht="20.25" customHeight="1">
      <c r="A39" s="20"/>
      <c r="B39" s="20"/>
      <c r="C39" s="21"/>
      <c r="D39" s="21"/>
      <c r="E39" s="20"/>
      <c r="F39" s="20"/>
      <c r="G39" s="21"/>
      <c r="H39" s="20"/>
      <c r="I39" s="20"/>
      <c r="J39" s="20"/>
      <c r="K39" s="21"/>
      <c r="L39" s="21"/>
      <c r="M39" s="21"/>
      <c r="N39" s="21"/>
      <c r="O39" s="20"/>
    </row>
    <row r="40" spans="1:24" ht="20.25" customHeight="1">
      <c r="A40" s="20"/>
      <c r="B40" s="20"/>
      <c r="C40" s="21"/>
      <c r="D40" s="21"/>
      <c r="E40" s="20"/>
      <c r="F40" s="20"/>
      <c r="G40" s="21"/>
      <c r="H40" s="20"/>
      <c r="I40" s="20"/>
      <c r="J40" s="20"/>
      <c r="K40" s="21"/>
      <c r="L40" s="21"/>
      <c r="M40" s="21"/>
      <c r="N40" s="21"/>
      <c r="O40" s="20"/>
    </row>
    <row r="41" spans="1:24" ht="20.25" customHeight="1">
      <c r="A41" s="20"/>
      <c r="B41" s="20"/>
      <c r="C41" s="21"/>
      <c r="D41" s="21"/>
      <c r="E41" s="20"/>
      <c r="F41" s="20"/>
      <c r="G41" s="21"/>
      <c r="H41" s="20"/>
      <c r="I41" s="20"/>
      <c r="J41" s="20"/>
      <c r="K41" s="21"/>
      <c r="L41" s="21"/>
      <c r="M41" s="21"/>
      <c r="N41" s="21"/>
      <c r="O41" s="20"/>
    </row>
    <row r="42" spans="1:24" ht="20.25" customHeight="1">
      <c r="A42" s="20"/>
      <c r="B42" s="20"/>
      <c r="C42" s="21"/>
      <c r="D42" s="21"/>
      <c r="E42" s="20"/>
      <c r="F42" s="20"/>
      <c r="G42" s="21"/>
      <c r="H42" s="20"/>
      <c r="I42" s="20"/>
      <c r="J42" s="20"/>
      <c r="K42" s="21"/>
      <c r="L42" s="21"/>
      <c r="M42" s="21"/>
      <c r="N42" s="21"/>
      <c r="O42" s="10"/>
    </row>
    <row r="43" spans="1:24" ht="20.25" customHeight="1">
      <c r="A43" s="20"/>
      <c r="B43" s="20"/>
      <c r="C43" s="21"/>
      <c r="D43" s="21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10"/>
    </row>
    <row r="44" spans="1:24" ht="20.25" customHeight="1">
      <c r="A44" s="20"/>
      <c r="B44" s="20"/>
      <c r="C44" s="21"/>
      <c r="D44" s="21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10"/>
    </row>
    <row r="45" spans="1:24" ht="20.25" customHeight="1">
      <c r="A45" s="20"/>
      <c r="B45" s="20"/>
      <c r="C45" s="21"/>
      <c r="D45" s="21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10"/>
    </row>
    <row r="46" spans="1:24" ht="20.25" customHeight="1">
      <c r="A46" s="20"/>
      <c r="B46" s="20"/>
      <c r="C46" s="21"/>
      <c r="D46" s="21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10"/>
    </row>
    <row r="47" spans="1:24" ht="20.25" customHeight="1">
      <c r="A47" s="20"/>
      <c r="B47" s="20"/>
      <c r="C47" s="21"/>
      <c r="D47" s="21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10"/>
    </row>
    <row r="48" spans="1:24" ht="20.25" customHeight="1">
      <c r="A48" s="20"/>
      <c r="B48" s="20"/>
      <c r="C48" s="21"/>
      <c r="D48" s="21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10"/>
    </row>
    <row r="49" spans="1:15" ht="20.25" customHeight="1">
      <c r="A49" s="20"/>
      <c r="B49" s="20"/>
      <c r="C49" s="21"/>
      <c r="D49" s="21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10"/>
    </row>
    <row r="50" spans="1:15" ht="20.25" customHeight="1">
      <c r="A50" s="10"/>
      <c r="B50" s="10"/>
      <c r="C50" s="22"/>
      <c r="D50" s="22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</row>
    <row r="51" spans="1:15" ht="20.25" customHeight="1">
      <c r="A51" s="10"/>
      <c r="B51" s="10"/>
      <c r="C51" s="22"/>
      <c r="D51" s="22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</row>
    <row r="52" spans="1:15" ht="20.25" customHeight="1">
      <c r="A52" s="10"/>
      <c r="B52" s="10"/>
      <c r="C52" s="22"/>
      <c r="D52" s="22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</row>
    <row r="53" spans="1:15" ht="20.25" customHeight="1">
      <c r="A53" s="10"/>
      <c r="B53" s="10"/>
      <c r="C53" s="22"/>
      <c r="D53" s="22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</row>
    <row r="54" spans="1:15" ht="20.25" customHeight="1">
      <c r="A54" s="10"/>
      <c r="B54" s="10"/>
      <c r="C54" s="22"/>
      <c r="D54" s="22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</row>
    <row r="55" spans="1:15" ht="20.25" customHeight="1">
      <c r="A55" s="10"/>
      <c r="B55" s="10"/>
      <c r="C55" s="22"/>
      <c r="D55" s="22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</row>
    <row r="56" spans="1:15" ht="20.25" customHeight="1">
      <c r="A56" s="10"/>
      <c r="B56" s="10"/>
      <c r="C56" s="22"/>
      <c r="D56" s="22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</row>
    <row r="57" spans="1:15" ht="20.25" customHeight="1">
      <c r="A57" s="10"/>
      <c r="B57" s="10"/>
      <c r="C57" s="22"/>
      <c r="D57" s="22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</row>
    <row r="58" spans="1:15" ht="20.25" customHeight="1">
      <c r="A58" s="10"/>
      <c r="B58" s="10"/>
      <c r="C58" s="22"/>
      <c r="D58" s="22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</row>
    <row r="59" spans="1:15" ht="20.25" customHeight="1">
      <c r="A59" s="10"/>
      <c r="B59" s="10"/>
      <c r="C59" s="22"/>
      <c r="D59" s="22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</row>
    <row r="60" spans="1:15" ht="20.25" customHeight="1">
      <c r="A60" s="10"/>
      <c r="B60" s="10"/>
      <c r="C60" s="22"/>
      <c r="D60" s="22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</row>
    <row r="61" spans="1:15" ht="20.25" customHeight="1">
      <c r="A61" s="10"/>
      <c r="B61" s="10"/>
      <c r="C61" s="22"/>
      <c r="D61" s="22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</row>
    <row r="62" spans="1:15" ht="20.25" customHeight="1">
      <c r="A62" s="10"/>
      <c r="B62" s="10"/>
      <c r="C62" s="22"/>
      <c r="D62" s="22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</row>
    <row r="63" spans="1:15" ht="20.25" customHeight="1">
      <c r="A63" s="10"/>
      <c r="B63" s="10"/>
      <c r="C63" s="22"/>
      <c r="D63" s="22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</row>
    <row r="64" spans="1:15" ht="20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</row>
    <row r="65" spans="1:15" ht="20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</row>
    <row r="66" spans="1:15" ht="20.25" customHeight="1"/>
    <row r="67" spans="1:15" ht="20.25" customHeight="1"/>
    <row r="68" spans="1:15" ht="20.25" customHeight="1"/>
    <row r="69" spans="1:15" ht="20.25" customHeight="1"/>
    <row r="70" spans="1:15" ht="20.25" customHeight="1"/>
    <row r="71" spans="1:15" ht="20.25" customHeight="1"/>
    <row r="72" spans="1:15" ht="20.25" customHeight="1"/>
    <row r="73" spans="1:15" ht="20.25" customHeight="1"/>
    <row r="74" spans="1:15" ht="20.25" customHeight="1"/>
    <row r="75" spans="1:15" ht="20.25" customHeight="1"/>
    <row r="76" spans="1:15" ht="20.25" customHeight="1"/>
    <row r="77" spans="1:15" ht="20.25" customHeight="1"/>
    <row r="78" spans="1:15" ht="20.25" customHeight="1"/>
    <row r="79" spans="1:15" ht="20.25" customHeight="1"/>
    <row r="80" spans="1:15" ht="20.25" customHeight="1"/>
    <row r="81" spans="1:1" ht="20.25" customHeight="1"/>
    <row r="82" spans="1:1" ht="20.25" customHeight="1"/>
    <row r="83" spans="1:1" ht="20.25" customHeight="1"/>
    <row r="84" spans="1:1" ht="20.25" customHeight="1">
      <c r="A84" t="s">
        <v>0</v>
      </c>
    </row>
    <row r="85" spans="1:1" ht="20.25" customHeight="1"/>
    <row r="86" spans="1:1" ht="20.25" customHeight="1"/>
    <row r="87" spans="1:1" ht="20.25" customHeight="1"/>
    <row r="88" spans="1:1" ht="20.25" customHeight="1"/>
    <row r="89" spans="1:1" ht="20.25" customHeight="1"/>
    <row r="90" spans="1:1" ht="20.25" customHeight="1"/>
    <row r="91" spans="1:1" ht="20.25" customHeight="1"/>
    <row r="92" spans="1:1" ht="20.25" customHeight="1"/>
    <row r="93" spans="1:1" ht="20.25" customHeight="1"/>
    <row r="94" spans="1:1" ht="20.25" customHeight="1"/>
    <row r="95" spans="1:1" ht="20.25" customHeight="1"/>
    <row r="96" spans="1:1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</sheetData>
  <mergeCells count="72">
    <mergeCell ref="I32:I33"/>
    <mergeCell ref="C12:C13"/>
    <mergeCell ref="D26:D28"/>
    <mergeCell ref="O32:O33"/>
    <mergeCell ref="A14:A16"/>
    <mergeCell ref="I18:I20"/>
    <mergeCell ref="A29:A31"/>
    <mergeCell ref="C32:C33"/>
    <mergeCell ref="A18:A20"/>
    <mergeCell ref="A32:A33"/>
    <mergeCell ref="M26:M28"/>
    <mergeCell ref="A26:A28"/>
    <mergeCell ref="C26:C28"/>
    <mergeCell ref="A23:A25"/>
    <mergeCell ref="O29:O31"/>
    <mergeCell ref="O26:O28"/>
    <mergeCell ref="A12:A13"/>
    <mergeCell ref="O4:O5"/>
    <mergeCell ref="D23:D25"/>
    <mergeCell ref="J5:K5"/>
    <mergeCell ref="O23:O25"/>
    <mergeCell ref="D14:D16"/>
    <mergeCell ref="L12:L13"/>
    <mergeCell ref="L4:N4"/>
    <mergeCell ref="O12:O13"/>
    <mergeCell ref="F5:G5"/>
    <mergeCell ref="O6:O10"/>
    <mergeCell ref="O18:O20"/>
    <mergeCell ref="I23:I25"/>
    <mergeCell ref="A3:A5"/>
    <mergeCell ref="E3:G4"/>
    <mergeCell ref="B3:C4"/>
    <mergeCell ref="L37:O37"/>
    <mergeCell ref="W34:X34"/>
    <mergeCell ref="H3:K4"/>
    <mergeCell ref="D3:D5"/>
    <mergeCell ref="N7:N10"/>
    <mergeCell ref="D12:D13"/>
    <mergeCell ref="I12:I13"/>
    <mergeCell ref="I7:I10"/>
    <mergeCell ref="O14:O16"/>
    <mergeCell ref="I29:I31"/>
    <mergeCell ref="D36:D37"/>
    <mergeCell ref="D7:D10"/>
    <mergeCell ref="I26:I28"/>
    <mergeCell ref="D18:D20"/>
    <mergeCell ref="D32:D33"/>
    <mergeCell ref="L3:O3"/>
    <mergeCell ref="J36:J37"/>
    <mergeCell ref="J34:K34"/>
    <mergeCell ref="J35:K35"/>
    <mergeCell ref="D29:D31"/>
    <mergeCell ref="A7:A10"/>
    <mergeCell ref="A36:A37"/>
    <mergeCell ref="I14:I16"/>
    <mergeCell ref="C29:C31"/>
    <mergeCell ref="K36:K37"/>
    <mergeCell ref="C36:C37"/>
    <mergeCell ref="C18:C20"/>
    <mergeCell ref="C7:C10"/>
    <mergeCell ref="C14:C16"/>
    <mergeCell ref="E34:G35"/>
    <mergeCell ref="B36:B37"/>
    <mergeCell ref="B7:B10"/>
    <mergeCell ref="B12:B13"/>
    <mergeCell ref="B14:B16"/>
    <mergeCell ref="B18:B20"/>
    <mergeCell ref="C23:C25"/>
    <mergeCell ref="B32:B33"/>
    <mergeCell ref="B23:B25"/>
    <mergeCell ref="B26:B28"/>
    <mergeCell ref="B29:B31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&amp;C&amp;P</oddFooter>
  </headerFooter>
  <colBreaks count="1" manualBreakCount="1">
    <brk id="15" max="2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99CC"/>
  </sheetPr>
  <dimension ref="A1:AC47"/>
  <sheetViews>
    <sheetView zoomScale="70" zoomScaleNormal="70" zoomScaleSheetLayoutView="77" workbookViewId="0">
      <pane xSplit="3" ySplit="6" topLeftCell="D7" activePane="bottomRight" state="frozen"/>
      <selection activeCell="C25" sqref="C25"/>
      <selection pane="topRight" activeCell="C25" sqref="C25"/>
      <selection pane="bottomLeft" activeCell="C25" sqref="C25"/>
      <selection pane="bottomRight"/>
    </sheetView>
  </sheetViews>
  <sheetFormatPr defaultRowHeight="13.5"/>
  <cols>
    <col min="1" max="1" width="12.25" customWidth="1"/>
    <col min="2" max="3" width="6.625" customWidth="1"/>
    <col min="4" max="4" width="41.75" customWidth="1"/>
    <col min="5" max="5" width="5.375" customWidth="1"/>
  </cols>
  <sheetData>
    <row r="1" spans="1:29" ht="25.5" customHeight="1">
      <c r="A1" s="9" t="s">
        <v>462</v>
      </c>
      <c r="B1" s="9"/>
      <c r="C1" s="9"/>
    </row>
    <row r="2" spans="1:29" ht="24.75" customHeight="1">
      <c r="A2" s="484" t="str">
        <f>'1監査委員調①'!D1</f>
        <v>　（令和７年４月１日現在）</v>
      </c>
      <c r="B2" s="9"/>
      <c r="C2" s="9"/>
    </row>
    <row r="3" spans="1:29" ht="18" customHeight="1" thickBot="1">
      <c r="A3" s="144"/>
      <c r="B3" s="144"/>
      <c r="C3" s="144"/>
    </row>
    <row r="4" spans="1:29" ht="26.25" customHeight="1">
      <c r="A4" s="810" t="s">
        <v>92</v>
      </c>
      <c r="B4" s="813" t="s">
        <v>51</v>
      </c>
      <c r="C4" s="816" t="s">
        <v>224</v>
      </c>
    </row>
    <row r="5" spans="1:29" ht="16.5" customHeight="1">
      <c r="A5" s="811"/>
      <c r="B5" s="814"/>
      <c r="C5" s="817"/>
    </row>
    <row r="6" spans="1:29" ht="24" customHeight="1">
      <c r="A6" s="812"/>
      <c r="B6" s="815"/>
      <c r="C6" s="818"/>
    </row>
    <row r="7" spans="1:29" ht="30" customHeight="1">
      <c r="A7" s="250" t="s">
        <v>67</v>
      </c>
      <c r="B7" s="80"/>
      <c r="C7" s="96" t="s">
        <v>100</v>
      </c>
    </row>
    <row r="8" spans="1:29" ht="30" customHeight="1">
      <c r="A8" s="223" t="s">
        <v>70</v>
      </c>
      <c r="B8" s="98"/>
      <c r="C8" s="96" t="s">
        <v>225</v>
      </c>
      <c r="AB8">
        <v>13</v>
      </c>
      <c r="AC8">
        <v>1</v>
      </c>
    </row>
    <row r="9" spans="1:29" ht="30" customHeight="1">
      <c r="A9" s="223" t="s">
        <v>56</v>
      </c>
      <c r="B9" s="98"/>
      <c r="C9" s="96" t="s">
        <v>100</v>
      </c>
    </row>
    <row r="10" spans="1:29" ht="30" customHeight="1">
      <c r="A10" s="223" t="s">
        <v>57</v>
      </c>
      <c r="B10" s="98"/>
      <c r="C10" s="96" t="s">
        <v>225</v>
      </c>
    </row>
    <row r="11" spans="1:29" ht="30" customHeight="1">
      <c r="A11" s="223" t="s">
        <v>58</v>
      </c>
      <c r="B11" s="98"/>
      <c r="C11" s="96" t="s">
        <v>100</v>
      </c>
    </row>
    <row r="12" spans="1:29" ht="30" customHeight="1">
      <c r="A12" s="223" t="s">
        <v>59</v>
      </c>
      <c r="B12" s="98"/>
      <c r="C12" s="96" t="s">
        <v>100</v>
      </c>
    </row>
    <row r="13" spans="1:29" ht="30" customHeight="1">
      <c r="A13" s="223" t="s">
        <v>60</v>
      </c>
      <c r="B13" s="98"/>
      <c r="C13" s="96" t="s">
        <v>225</v>
      </c>
    </row>
    <row r="14" spans="1:29" ht="30" customHeight="1">
      <c r="A14" s="223" t="s">
        <v>61</v>
      </c>
      <c r="B14" s="98"/>
      <c r="C14" s="96" t="s">
        <v>225</v>
      </c>
    </row>
    <row r="15" spans="1:29" ht="30" customHeight="1">
      <c r="A15" s="223" t="s">
        <v>62</v>
      </c>
      <c r="B15" s="98"/>
      <c r="C15" s="96" t="s">
        <v>225</v>
      </c>
    </row>
    <row r="16" spans="1:29" ht="30" customHeight="1">
      <c r="A16" s="223" t="s">
        <v>63</v>
      </c>
      <c r="B16" s="98"/>
      <c r="C16" s="96" t="s">
        <v>264</v>
      </c>
    </row>
    <row r="17" spans="1:14" ht="30" customHeight="1">
      <c r="A17" s="223" t="s">
        <v>64</v>
      </c>
      <c r="B17" s="98"/>
      <c r="C17" s="96" t="s">
        <v>225</v>
      </c>
    </row>
    <row r="18" spans="1:14" ht="30" customHeight="1" thickBot="1">
      <c r="A18" s="233" t="s">
        <v>65</v>
      </c>
      <c r="B18" s="100"/>
      <c r="C18" s="101" t="s">
        <v>225</v>
      </c>
    </row>
    <row r="19" spans="1:14" ht="41.25" customHeight="1" thickTop="1">
      <c r="A19" s="485" t="s">
        <v>200</v>
      </c>
      <c r="B19" s="182">
        <f>COUNTA(B7:B18)</f>
        <v>0</v>
      </c>
      <c r="C19" s="210">
        <f>COUNTA(C7:C18)</f>
        <v>12</v>
      </c>
      <c r="M19" s="723"/>
      <c r="N19" s="723"/>
    </row>
    <row r="20" spans="1:14" ht="37.5" customHeight="1">
      <c r="A20" s="806" t="s">
        <v>118</v>
      </c>
      <c r="B20" s="183">
        <f>ROUND(B19/12,3)</f>
        <v>0</v>
      </c>
      <c r="C20" s="201">
        <f>ROUND(C19/12,3)</f>
        <v>1</v>
      </c>
    </row>
    <row r="21" spans="1:14" ht="26.25" customHeight="1" thickBot="1">
      <c r="A21" s="807"/>
      <c r="B21" s="808">
        <f>SUM(B20:C20)</f>
        <v>1</v>
      </c>
      <c r="C21" s="809"/>
    </row>
    <row r="23" spans="1:14">
      <c r="A23" s="49"/>
      <c r="B23" s="49"/>
      <c r="C23" s="49"/>
    </row>
    <row r="24" spans="1:14">
      <c r="A24" s="43"/>
      <c r="B24" s="43"/>
      <c r="C24" s="43"/>
    </row>
    <row r="25" spans="1:14">
      <c r="A25" s="5"/>
      <c r="B25" s="5"/>
      <c r="C25" s="5"/>
    </row>
    <row r="26" spans="1:14">
      <c r="A26" s="5"/>
      <c r="B26" s="5"/>
      <c r="C26" s="5"/>
    </row>
    <row r="27" spans="1:14">
      <c r="A27" s="5"/>
      <c r="B27" s="5"/>
      <c r="C27" s="5"/>
    </row>
    <row r="28" spans="1:14">
      <c r="A28" s="5"/>
      <c r="B28" s="5"/>
      <c r="C28" s="5"/>
    </row>
    <row r="29" spans="1:14">
      <c r="A29" s="5"/>
      <c r="B29" s="5"/>
      <c r="C29" s="5"/>
    </row>
    <row r="30" spans="1:14">
      <c r="A30" s="5"/>
      <c r="B30" s="5"/>
      <c r="C30" s="5"/>
    </row>
    <row r="31" spans="1:14">
      <c r="A31" s="5"/>
      <c r="B31" s="5"/>
      <c r="C31" s="5"/>
    </row>
    <row r="32" spans="1:14">
      <c r="A32" s="5"/>
      <c r="B32" s="5"/>
      <c r="C32" s="5"/>
    </row>
    <row r="33" spans="1:3">
      <c r="A33" s="5"/>
      <c r="B33" s="5"/>
      <c r="C33" s="5"/>
    </row>
    <row r="34" spans="1:3">
      <c r="A34" s="5"/>
      <c r="B34" s="5"/>
      <c r="C34" s="5"/>
    </row>
    <row r="35" spans="1:3">
      <c r="A35" s="5"/>
      <c r="B35" s="5"/>
      <c r="C35" s="5"/>
    </row>
    <row r="36" spans="1:3">
      <c r="A36" s="5"/>
      <c r="B36" s="5"/>
      <c r="C36" s="5"/>
    </row>
    <row r="37" spans="1:3">
      <c r="A37" s="5"/>
      <c r="B37" s="5"/>
      <c r="C37" s="5"/>
    </row>
    <row r="38" spans="1:3">
      <c r="A38" s="5"/>
      <c r="B38" s="5"/>
      <c r="C38" s="5"/>
    </row>
    <row r="39" spans="1:3">
      <c r="A39" s="5"/>
      <c r="B39" s="5"/>
      <c r="C39" s="5"/>
    </row>
    <row r="40" spans="1:3">
      <c r="A40" s="5"/>
      <c r="B40" s="5"/>
      <c r="C40" s="5"/>
    </row>
    <row r="41" spans="1:3">
      <c r="A41" s="5"/>
      <c r="B41" s="5"/>
      <c r="C41" s="5"/>
    </row>
    <row r="42" spans="1:3">
      <c r="A42" s="5"/>
      <c r="B42" s="5"/>
      <c r="C42" s="5"/>
    </row>
    <row r="43" spans="1:3">
      <c r="A43" s="5"/>
      <c r="B43" s="5"/>
      <c r="C43" s="5"/>
    </row>
    <row r="44" spans="1:3">
      <c r="A44" s="5"/>
      <c r="B44" s="5"/>
      <c r="C44" s="5"/>
    </row>
    <row r="45" spans="1:3">
      <c r="A45" s="5"/>
      <c r="B45" s="5"/>
      <c r="C45" s="5"/>
    </row>
    <row r="46" spans="1:3">
      <c r="A46" s="5"/>
      <c r="B46" s="5"/>
      <c r="C46" s="5"/>
    </row>
    <row r="47" spans="1:3">
      <c r="A47" s="5"/>
      <c r="B47" s="5"/>
      <c r="C47" s="5"/>
    </row>
  </sheetData>
  <mergeCells count="6">
    <mergeCell ref="M19:N19"/>
    <mergeCell ref="A20:A21"/>
    <mergeCell ref="B21:C21"/>
    <mergeCell ref="A4:A6"/>
    <mergeCell ref="B4:B6"/>
    <mergeCell ref="C4:C6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99CC"/>
  </sheetPr>
  <dimension ref="A1:AK63"/>
  <sheetViews>
    <sheetView zoomScale="115" zoomScaleNormal="115" zoomScaleSheetLayoutView="100" workbookViewId="0">
      <pane xSplit="1" ySplit="4" topLeftCell="B5" activePane="bottomRight" state="frozen"/>
      <selection activeCell="C25" sqref="C25"/>
      <selection pane="topRight" activeCell="C25" sqref="C25"/>
      <selection pane="bottomLeft" activeCell="C25" sqref="C25"/>
      <selection pane="bottomRight"/>
    </sheetView>
  </sheetViews>
  <sheetFormatPr defaultRowHeight="13.5"/>
  <cols>
    <col min="1" max="1" width="12.25" customWidth="1"/>
    <col min="2" max="8" width="8.125" customWidth="1"/>
    <col min="9" max="9" width="10.625" customWidth="1"/>
    <col min="10" max="10" width="8.625" customWidth="1"/>
    <col min="11" max="11" width="5.625" customWidth="1"/>
    <col min="12" max="12" width="5.375" customWidth="1"/>
  </cols>
  <sheetData>
    <row r="1" spans="1:37" ht="24.95" customHeight="1">
      <c r="A1" s="9" t="s">
        <v>236</v>
      </c>
      <c r="B1" s="4"/>
      <c r="C1" s="216" t="s">
        <v>455</v>
      </c>
    </row>
    <row r="2" spans="1:37" ht="24.95" customHeight="1">
      <c r="A2" s="9"/>
      <c r="B2" s="4"/>
    </row>
    <row r="3" spans="1:37" ht="17.100000000000001" customHeight="1" thickBot="1">
      <c r="A3" s="148"/>
      <c r="B3" s="148"/>
      <c r="C3" s="152"/>
      <c r="D3" s="152"/>
      <c r="E3" s="152"/>
      <c r="F3" s="152"/>
      <c r="G3" s="152"/>
      <c r="H3" s="819" t="s">
        <v>111</v>
      </c>
      <c r="I3" s="819"/>
      <c r="J3" s="819"/>
    </row>
    <row r="4" spans="1:37" ht="38.25" customHeight="1">
      <c r="A4" s="486" t="s">
        <v>169</v>
      </c>
      <c r="B4" s="146" t="s">
        <v>112</v>
      </c>
      <c r="C4" s="146" t="s">
        <v>188</v>
      </c>
      <c r="D4" s="341" t="s">
        <v>113</v>
      </c>
      <c r="E4" s="341" t="s">
        <v>114</v>
      </c>
      <c r="F4" s="146" t="s">
        <v>189</v>
      </c>
      <c r="G4" s="146" t="s">
        <v>195</v>
      </c>
      <c r="H4" s="821" t="s">
        <v>101</v>
      </c>
      <c r="I4" s="821"/>
      <c r="J4" s="342" t="s">
        <v>115</v>
      </c>
      <c r="K4" s="2"/>
    </row>
    <row r="5" spans="1:37" ht="30" customHeight="1">
      <c r="A5" s="325" t="s">
        <v>67</v>
      </c>
      <c r="B5" s="310">
        <v>680</v>
      </c>
      <c r="C5" s="310"/>
      <c r="D5" s="310">
        <v>145</v>
      </c>
      <c r="E5" s="310"/>
      <c r="F5" s="310"/>
      <c r="G5" s="310">
        <v>94</v>
      </c>
      <c r="H5" s="348">
        <v>83</v>
      </c>
      <c r="I5" s="517" t="s">
        <v>372</v>
      </c>
      <c r="J5" s="83">
        <f>SUM(B5:H5)</f>
        <v>1002</v>
      </c>
    </row>
    <row r="6" spans="1:37" ht="42.75" customHeight="1">
      <c r="A6" s="325" t="s">
        <v>55</v>
      </c>
      <c r="B6" s="310">
        <v>612</v>
      </c>
      <c r="C6" s="310"/>
      <c r="D6" s="310">
        <v>186</v>
      </c>
      <c r="E6" s="310">
        <v>15</v>
      </c>
      <c r="F6" s="310"/>
      <c r="G6" s="310">
        <v>67</v>
      </c>
      <c r="H6" s="348">
        <v>87</v>
      </c>
      <c r="I6" s="614" t="s">
        <v>457</v>
      </c>
      <c r="J6" s="83">
        <f>SUM(B6:H6)</f>
        <v>967</v>
      </c>
      <c r="AJ6">
        <v>13</v>
      </c>
      <c r="AK6">
        <v>1</v>
      </c>
    </row>
    <row r="7" spans="1:37" ht="30" customHeight="1">
      <c r="A7" s="325" t="s">
        <v>56</v>
      </c>
      <c r="B7" s="311">
        <v>693</v>
      </c>
      <c r="C7" s="311"/>
      <c r="D7" s="311">
        <v>268</v>
      </c>
      <c r="E7" s="311">
        <v>13</v>
      </c>
      <c r="F7" s="311"/>
      <c r="G7" s="311">
        <v>25</v>
      </c>
      <c r="H7" s="349"/>
      <c r="I7" s="518"/>
      <c r="J7" s="229">
        <f t="shared" ref="J7:J16" si="0">SUM(B7:H7)</f>
        <v>999</v>
      </c>
    </row>
    <row r="8" spans="1:37" ht="30" customHeight="1">
      <c r="A8" s="325" t="s">
        <v>57</v>
      </c>
      <c r="B8" s="310">
        <v>770</v>
      </c>
      <c r="C8" s="310"/>
      <c r="D8" s="310">
        <v>293</v>
      </c>
      <c r="E8" s="310">
        <v>21</v>
      </c>
      <c r="F8" s="310"/>
      <c r="G8" s="310">
        <v>117</v>
      </c>
      <c r="H8" s="348"/>
      <c r="I8" s="519"/>
      <c r="J8" s="83">
        <f t="shared" si="0"/>
        <v>1201</v>
      </c>
    </row>
    <row r="9" spans="1:37" ht="30" customHeight="1">
      <c r="A9" s="325" t="s">
        <v>58</v>
      </c>
      <c r="B9" s="311">
        <v>400</v>
      </c>
      <c r="C9" s="311"/>
      <c r="D9" s="311">
        <v>273</v>
      </c>
      <c r="E9" s="311"/>
      <c r="F9" s="311"/>
      <c r="G9" s="311">
        <v>67</v>
      </c>
      <c r="H9" s="349"/>
      <c r="I9" s="518"/>
      <c r="J9" s="229">
        <f t="shared" si="0"/>
        <v>740</v>
      </c>
    </row>
    <row r="10" spans="1:37" ht="30" customHeight="1">
      <c r="A10" s="325" t="s">
        <v>59</v>
      </c>
      <c r="B10" s="310">
        <v>534</v>
      </c>
      <c r="C10" s="310"/>
      <c r="D10" s="310">
        <v>195</v>
      </c>
      <c r="E10" s="310">
        <v>663</v>
      </c>
      <c r="F10" s="310">
        <v>10</v>
      </c>
      <c r="G10" s="310">
        <v>138</v>
      </c>
      <c r="H10" s="348">
        <v>25</v>
      </c>
      <c r="I10" s="517" t="s">
        <v>456</v>
      </c>
      <c r="J10" s="83">
        <f>SUM(B10:H10)</f>
        <v>1565</v>
      </c>
      <c r="K10" s="8"/>
    </row>
    <row r="11" spans="1:37" ht="30" customHeight="1">
      <c r="A11" s="325" t="s">
        <v>60</v>
      </c>
      <c r="B11" s="310">
        <v>445</v>
      </c>
      <c r="C11" s="310"/>
      <c r="D11" s="310">
        <v>337</v>
      </c>
      <c r="E11" s="310">
        <v>8</v>
      </c>
      <c r="F11" s="310"/>
      <c r="G11" s="310">
        <v>67</v>
      </c>
      <c r="H11" s="348"/>
      <c r="I11" s="517"/>
      <c r="J11" s="83">
        <f t="shared" si="0"/>
        <v>857</v>
      </c>
    </row>
    <row r="12" spans="1:37" ht="75" customHeight="1">
      <c r="A12" s="325" t="s">
        <v>61</v>
      </c>
      <c r="B12" s="310">
        <v>876</v>
      </c>
      <c r="C12" s="310"/>
      <c r="D12" s="310">
        <v>223</v>
      </c>
      <c r="E12" s="310">
        <v>8</v>
      </c>
      <c r="F12" s="310"/>
      <c r="G12" s="310">
        <v>78</v>
      </c>
      <c r="H12" s="348">
        <v>180</v>
      </c>
      <c r="I12" s="517" t="s">
        <v>458</v>
      </c>
      <c r="J12" s="83">
        <f>SUM(B12:H12)</f>
        <v>1365</v>
      </c>
    </row>
    <row r="13" spans="1:37" ht="39.75" customHeight="1">
      <c r="A13" s="325" t="s">
        <v>62</v>
      </c>
      <c r="B13" s="310">
        <v>635</v>
      </c>
      <c r="C13" s="310"/>
      <c r="D13" s="310">
        <v>223</v>
      </c>
      <c r="E13" s="310">
        <v>20</v>
      </c>
      <c r="F13" s="310"/>
      <c r="G13" s="310">
        <v>74</v>
      </c>
      <c r="H13" s="348">
        <v>33</v>
      </c>
      <c r="I13" s="517" t="s">
        <v>459</v>
      </c>
      <c r="J13" s="83">
        <f t="shared" si="0"/>
        <v>985</v>
      </c>
    </row>
    <row r="14" spans="1:37" ht="30" customHeight="1">
      <c r="A14" s="325" t="s">
        <v>63</v>
      </c>
      <c r="B14" s="310">
        <v>588</v>
      </c>
      <c r="C14" s="310"/>
      <c r="D14" s="310">
        <v>235</v>
      </c>
      <c r="E14" s="310">
        <v>48</v>
      </c>
      <c r="F14" s="310"/>
      <c r="G14" s="310">
        <v>67</v>
      </c>
      <c r="H14" s="348"/>
      <c r="I14" s="517"/>
      <c r="J14" s="83">
        <f t="shared" si="0"/>
        <v>938</v>
      </c>
    </row>
    <row r="15" spans="1:37" ht="30" customHeight="1">
      <c r="A15" s="325" t="s">
        <v>64</v>
      </c>
      <c r="B15" s="310">
        <v>588</v>
      </c>
      <c r="C15" s="310"/>
      <c r="D15" s="310">
        <v>234</v>
      </c>
      <c r="E15" s="310">
        <v>13</v>
      </c>
      <c r="F15" s="310"/>
      <c r="G15" s="310">
        <v>71</v>
      </c>
      <c r="H15" s="348"/>
      <c r="I15" s="517"/>
      <c r="J15" s="83">
        <f t="shared" si="0"/>
        <v>906</v>
      </c>
    </row>
    <row r="16" spans="1:37" ht="30" customHeight="1" thickBot="1">
      <c r="A16" s="487" t="s">
        <v>65</v>
      </c>
      <c r="B16" s="315">
        <v>588</v>
      </c>
      <c r="C16" s="315"/>
      <c r="D16" s="315">
        <v>364</v>
      </c>
      <c r="E16" s="315">
        <v>38</v>
      </c>
      <c r="F16" s="315"/>
      <c r="G16" s="315">
        <v>73</v>
      </c>
      <c r="H16" s="350">
        <v>34</v>
      </c>
      <c r="I16" s="615" t="s">
        <v>460</v>
      </c>
      <c r="J16" s="347">
        <f t="shared" si="0"/>
        <v>1097</v>
      </c>
    </row>
    <row r="17" spans="1:35" s="17" customFormat="1" ht="25.5" customHeight="1" thickTop="1">
      <c r="A17" s="276" t="s">
        <v>200</v>
      </c>
      <c r="B17" s="524">
        <f>COUNTA(B5:B16)</f>
        <v>12</v>
      </c>
      <c r="C17" s="524">
        <f>COUNTA(C5:C16)</f>
        <v>0</v>
      </c>
      <c r="D17" s="524">
        <f t="shared" ref="D17:H17" si="1">COUNTA(D5:D16)</f>
        <v>12</v>
      </c>
      <c r="E17" s="524">
        <f t="shared" si="1"/>
        <v>10</v>
      </c>
      <c r="F17" s="524">
        <f>COUNTA(F5:F16)</f>
        <v>1</v>
      </c>
      <c r="G17" s="524">
        <f t="shared" si="1"/>
        <v>12</v>
      </c>
      <c r="H17" s="525">
        <f t="shared" si="1"/>
        <v>6</v>
      </c>
      <c r="I17" s="526"/>
      <c r="J17" s="527">
        <f>COUNTA(J5:J16)</f>
        <v>12</v>
      </c>
      <c r="O17"/>
      <c r="P17"/>
      <c r="Q17"/>
      <c r="R17"/>
      <c r="S17"/>
      <c r="T17"/>
      <c r="U17" s="820"/>
      <c r="V17" s="820"/>
      <c r="W17"/>
      <c r="X17"/>
      <c r="AB17"/>
      <c r="AC17"/>
      <c r="AH17"/>
      <c r="AI17"/>
    </row>
    <row r="18" spans="1:35" ht="26.1" customHeight="1">
      <c r="A18" s="154" t="s">
        <v>201</v>
      </c>
      <c r="B18" s="310">
        <f>SUM(B5:B16)</f>
        <v>7409</v>
      </c>
      <c r="C18" s="310">
        <v>0</v>
      </c>
      <c r="D18" s="310">
        <f>SUM(D5:D16)</f>
        <v>2976</v>
      </c>
      <c r="E18" s="340">
        <f>SUM(E5:E16)</f>
        <v>847</v>
      </c>
      <c r="F18" s="340">
        <f>SUM(F5:F16)</f>
        <v>10</v>
      </c>
      <c r="G18" s="340">
        <f>SUM(G5:G16)</f>
        <v>938</v>
      </c>
      <c r="H18" s="351">
        <f>SUM(H5:H16)</f>
        <v>442</v>
      </c>
      <c r="I18" s="520"/>
      <c r="J18" s="83">
        <f>SUM(J5:J16)</f>
        <v>12622</v>
      </c>
    </row>
    <row r="19" spans="1:35" ht="32.25" customHeight="1" thickBot="1">
      <c r="A19" s="151" t="s">
        <v>126</v>
      </c>
      <c r="B19" s="343">
        <f>ROUND(B18/B17,1)</f>
        <v>617.4</v>
      </c>
      <c r="C19" s="344">
        <v>0</v>
      </c>
      <c r="D19" s="344">
        <f>ROUND(D18/D17,1)</f>
        <v>248</v>
      </c>
      <c r="E19" s="344">
        <f>ROUND(E18/E17,1)</f>
        <v>84.7</v>
      </c>
      <c r="F19" s="343">
        <f>ROUND(F18/F17,1)</f>
        <v>10</v>
      </c>
      <c r="G19" s="345">
        <f>ROUND(G18/G17,1)</f>
        <v>78.2</v>
      </c>
      <c r="H19" s="352">
        <f>ROUND(H18/H17,1)</f>
        <v>73.7</v>
      </c>
      <c r="I19" s="521"/>
      <c r="J19" s="346">
        <f>ROUND(J18/12,1)</f>
        <v>1051.8</v>
      </c>
    </row>
    <row r="20" spans="1:35" ht="37.5" customHeight="1">
      <c r="A20" s="72"/>
      <c r="B20" s="84"/>
      <c r="C20" s="84"/>
      <c r="D20" s="84"/>
      <c r="E20" s="84"/>
      <c r="F20" s="84"/>
      <c r="G20" s="84"/>
      <c r="H20" s="84"/>
      <c r="I20" s="84"/>
      <c r="J20" s="85"/>
    </row>
    <row r="21" spans="1:35">
      <c r="A21" s="72"/>
      <c r="B21" s="84"/>
      <c r="C21" s="84"/>
      <c r="D21" s="84"/>
      <c r="E21" s="84"/>
      <c r="F21" s="84"/>
      <c r="G21" s="84"/>
      <c r="H21" s="84"/>
      <c r="I21" s="84"/>
      <c r="J21" s="85"/>
    </row>
    <row r="22" spans="1:35" ht="9.9499999999999993" customHeight="1">
      <c r="A22" s="222"/>
      <c r="B22" s="221"/>
      <c r="C22" s="221"/>
      <c r="D22" s="221"/>
      <c r="E22" s="221"/>
      <c r="F22" s="221"/>
      <c r="G22" s="221"/>
      <c r="H22" s="221"/>
      <c r="I22" s="84"/>
      <c r="J22" s="85"/>
    </row>
    <row r="23" spans="1:35">
      <c r="A23" s="222"/>
      <c r="B23" s="221"/>
      <c r="C23" s="221"/>
      <c r="D23" s="221"/>
      <c r="E23" s="221"/>
      <c r="F23" s="221"/>
      <c r="G23" s="221"/>
      <c r="H23" s="221"/>
      <c r="I23" s="84"/>
      <c r="J23" s="85"/>
    </row>
    <row r="24" spans="1:35" ht="24.95" customHeight="1">
      <c r="A24" s="222"/>
      <c r="B24" s="221"/>
      <c r="C24" s="221"/>
      <c r="D24" s="221"/>
      <c r="E24" s="221"/>
      <c r="F24" s="221"/>
      <c r="G24" s="221"/>
      <c r="H24" s="221"/>
      <c r="I24" s="84"/>
      <c r="J24" s="85"/>
    </row>
    <row r="25" spans="1:35" ht="30" customHeight="1">
      <c r="A25" s="222"/>
      <c r="B25" s="222"/>
      <c r="C25" s="222"/>
      <c r="D25" s="222"/>
      <c r="E25" s="222"/>
      <c r="F25" s="222"/>
      <c r="G25" s="222"/>
      <c r="H25" s="222"/>
      <c r="I25" s="72"/>
      <c r="J25" s="85"/>
    </row>
    <row r="26" spans="1:35" ht="30" customHeight="1">
      <c r="A26" s="72"/>
      <c r="B26" s="72"/>
      <c r="C26" s="72"/>
      <c r="D26" s="72"/>
      <c r="E26" s="72"/>
      <c r="F26" s="72"/>
      <c r="G26" s="72"/>
      <c r="H26" s="72"/>
      <c r="I26" s="72"/>
      <c r="J26" s="85"/>
    </row>
    <row r="27" spans="1:35">
      <c r="A27" s="72"/>
      <c r="B27" s="72"/>
      <c r="C27" s="72"/>
      <c r="D27" s="72"/>
      <c r="E27" s="72"/>
      <c r="F27" s="72"/>
      <c r="G27" s="72"/>
      <c r="H27" s="72"/>
      <c r="I27" s="72"/>
      <c r="J27" s="85"/>
    </row>
    <row r="28" spans="1:35" ht="24.95" customHeight="1">
      <c r="A28" s="72"/>
      <c r="B28" s="72"/>
      <c r="C28" s="72"/>
      <c r="D28" s="72"/>
      <c r="E28" s="72"/>
      <c r="F28" s="72"/>
      <c r="G28" s="72"/>
      <c r="H28" s="72"/>
      <c r="I28" s="72"/>
      <c r="J28" s="85"/>
    </row>
    <row r="29" spans="1:35" ht="30" customHeight="1">
      <c r="A29" s="72"/>
      <c r="B29" s="72"/>
      <c r="C29" s="72"/>
      <c r="D29" s="72"/>
      <c r="E29" s="72"/>
      <c r="F29" s="72"/>
      <c r="G29" s="72"/>
      <c r="H29" s="72"/>
      <c r="I29" s="72"/>
      <c r="J29" s="86"/>
    </row>
    <row r="30" spans="1:35" ht="30" customHeight="1">
      <c r="A30" s="72"/>
      <c r="B30" s="72"/>
      <c r="C30" s="72"/>
      <c r="D30" s="72"/>
      <c r="E30" s="72"/>
      <c r="F30" s="72"/>
      <c r="G30" s="72"/>
      <c r="H30" s="72"/>
      <c r="I30" s="72"/>
      <c r="J30" s="86"/>
    </row>
    <row r="31" spans="1:35" ht="24.95" customHeight="1">
      <c r="A31" s="72"/>
      <c r="B31" s="72"/>
      <c r="C31" s="72"/>
      <c r="D31" s="72"/>
      <c r="E31" s="72"/>
      <c r="F31" s="72"/>
      <c r="G31" s="72"/>
      <c r="H31" s="72"/>
      <c r="I31" s="72"/>
      <c r="J31" s="86"/>
    </row>
    <row r="32" spans="1:35">
      <c r="A32" s="72"/>
      <c r="B32" s="72"/>
      <c r="C32" s="72"/>
      <c r="D32" s="72"/>
      <c r="E32" s="72"/>
      <c r="F32" s="72"/>
      <c r="G32" s="72"/>
      <c r="H32" s="72"/>
      <c r="I32" s="72"/>
      <c r="J32" s="72"/>
    </row>
    <row r="33" spans="1:10" ht="9.9499999999999993" customHeight="1">
      <c r="A33" s="72"/>
      <c r="B33" s="72"/>
      <c r="C33" s="72"/>
      <c r="D33" s="72"/>
      <c r="E33" s="72"/>
      <c r="F33" s="72"/>
      <c r="G33" s="72"/>
      <c r="H33" s="72"/>
      <c r="I33" s="72"/>
      <c r="J33" s="72"/>
    </row>
    <row r="34" spans="1:10" ht="24.9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</row>
    <row r="35" spans="1:10" ht="9.9499999999999993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</row>
    <row r="36" spans="1:10" ht="24.9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</row>
    <row r="37" spans="1:10" ht="24.9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</row>
    <row r="38" spans="1:10" ht="30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</row>
    <row r="39" spans="1:10" ht="24.9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</row>
    <row r="40" spans="1:10" ht="24.9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</row>
    <row r="41" spans="1:10" ht="20.100000000000001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</row>
    <row r="42" spans="1:10" ht="24.9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</row>
    <row r="43" spans="1:10">
      <c r="A43" s="10"/>
      <c r="B43" s="10"/>
      <c r="C43" s="10"/>
      <c r="D43" s="10"/>
      <c r="E43" s="10"/>
      <c r="F43" s="10"/>
      <c r="G43" s="10"/>
      <c r="H43" s="10"/>
      <c r="I43" s="10"/>
      <c r="J43" s="10"/>
    </row>
    <row r="44" spans="1:10" ht="24.9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</row>
    <row r="45" spans="1:10">
      <c r="A45" s="10"/>
      <c r="B45" s="10"/>
      <c r="C45" s="10"/>
      <c r="D45" s="10"/>
      <c r="E45" s="10"/>
      <c r="F45" s="10"/>
      <c r="G45" s="10"/>
      <c r="H45" s="10"/>
      <c r="I45" s="10"/>
      <c r="J45" s="10"/>
    </row>
    <row r="46" spans="1:10">
      <c r="A46" s="10"/>
      <c r="B46" s="10"/>
      <c r="C46" s="10"/>
      <c r="D46" s="10"/>
      <c r="E46" s="10"/>
      <c r="F46" s="10"/>
      <c r="G46" s="10"/>
      <c r="H46" s="10"/>
      <c r="I46" s="10"/>
      <c r="J46" s="10"/>
    </row>
    <row r="47" spans="1:10">
      <c r="A47" s="10"/>
      <c r="B47" s="10"/>
      <c r="C47" s="10"/>
      <c r="D47" s="10"/>
      <c r="E47" s="10"/>
      <c r="F47" s="10"/>
      <c r="G47" s="10"/>
      <c r="H47" s="10"/>
      <c r="I47" s="10"/>
      <c r="J47" s="10"/>
    </row>
    <row r="48" spans="1:10">
      <c r="A48" s="10"/>
      <c r="B48" s="10"/>
      <c r="C48" s="10"/>
      <c r="D48" s="10"/>
      <c r="E48" s="10"/>
      <c r="F48" s="10"/>
      <c r="G48" s="10"/>
      <c r="H48" s="10"/>
      <c r="I48" s="10"/>
      <c r="J48" s="10"/>
    </row>
    <row r="49" spans="1:10">
      <c r="A49" s="10"/>
      <c r="B49" s="10"/>
      <c r="C49" s="10"/>
      <c r="D49" s="10"/>
      <c r="E49" s="10"/>
      <c r="F49" s="10"/>
      <c r="G49" s="10"/>
      <c r="H49" s="10"/>
      <c r="I49" s="10"/>
      <c r="J49" s="10"/>
    </row>
    <row r="50" spans="1:10">
      <c r="A50" s="10"/>
      <c r="B50" s="10"/>
      <c r="C50" s="10"/>
      <c r="D50" s="10"/>
      <c r="E50" s="10"/>
      <c r="F50" s="10"/>
      <c r="G50" s="10"/>
      <c r="H50" s="10"/>
      <c r="I50" s="10"/>
      <c r="J50" s="10"/>
    </row>
    <row r="51" spans="1:10">
      <c r="A51" s="10"/>
      <c r="B51" s="10"/>
      <c r="C51" s="10"/>
      <c r="D51" s="10"/>
      <c r="E51" s="10"/>
      <c r="F51" s="10"/>
      <c r="G51" s="10"/>
      <c r="H51" s="10"/>
      <c r="I51" s="10"/>
      <c r="J51" s="10"/>
    </row>
    <row r="52" spans="1:10">
      <c r="A52" s="10"/>
      <c r="B52" s="10"/>
      <c r="C52" s="10"/>
      <c r="D52" s="10"/>
      <c r="E52" s="10"/>
      <c r="F52" s="10"/>
      <c r="G52" s="10"/>
      <c r="H52" s="10"/>
      <c r="I52" s="10"/>
      <c r="J52" s="10"/>
    </row>
    <row r="53" spans="1:10">
      <c r="A53" s="10"/>
      <c r="B53" s="10"/>
      <c r="C53" s="10"/>
      <c r="D53" s="10"/>
      <c r="E53" s="10"/>
      <c r="F53" s="10"/>
      <c r="G53" s="10"/>
      <c r="H53" s="10"/>
      <c r="I53" s="10"/>
      <c r="J53" s="10"/>
    </row>
    <row r="54" spans="1:10">
      <c r="A54" s="10"/>
      <c r="B54" s="10"/>
      <c r="C54" s="10"/>
      <c r="D54" s="10"/>
      <c r="E54" s="10"/>
      <c r="F54" s="10"/>
      <c r="G54" s="10"/>
      <c r="H54" s="10"/>
      <c r="I54" s="10"/>
      <c r="J54" s="10"/>
    </row>
    <row r="55" spans="1:10" ht="20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</row>
    <row r="56" spans="1:10">
      <c r="A56" s="10"/>
      <c r="B56" s="10"/>
      <c r="C56" s="10"/>
      <c r="D56" s="10"/>
      <c r="E56" s="10"/>
      <c r="F56" s="10"/>
      <c r="G56" s="10"/>
      <c r="H56" s="10"/>
      <c r="I56" s="10"/>
      <c r="J56" s="10"/>
    </row>
    <row r="57" spans="1:10">
      <c r="A57" s="10"/>
      <c r="B57" s="10"/>
      <c r="C57" s="10"/>
      <c r="D57" s="10"/>
      <c r="E57" s="10"/>
      <c r="F57" s="10"/>
      <c r="G57" s="10"/>
      <c r="H57" s="10"/>
      <c r="I57" s="10"/>
      <c r="J57" s="10"/>
    </row>
    <row r="58" spans="1:10">
      <c r="A58" s="10"/>
      <c r="B58" s="10"/>
      <c r="C58" s="10"/>
      <c r="D58" s="10"/>
      <c r="E58" s="10"/>
      <c r="F58" s="10"/>
      <c r="G58" s="10"/>
      <c r="H58" s="10"/>
      <c r="I58" s="10"/>
      <c r="J58" s="10"/>
    </row>
    <row r="59" spans="1:10">
      <c r="A59" s="10"/>
      <c r="B59" s="10"/>
      <c r="C59" s="10"/>
      <c r="D59" s="10"/>
      <c r="E59" s="10"/>
      <c r="F59" s="10"/>
      <c r="G59" s="10"/>
      <c r="H59" s="10"/>
      <c r="I59" s="10"/>
      <c r="J59" s="10"/>
    </row>
    <row r="60" spans="1:10">
      <c r="A60" s="10"/>
      <c r="B60" s="10"/>
      <c r="C60" s="10"/>
      <c r="D60" s="10"/>
      <c r="E60" s="10"/>
      <c r="F60" s="10"/>
      <c r="G60" s="10"/>
      <c r="H60" s="10"/>
      <c r="I60" s="10"/>
      <c r="J60" s="10"/>
    </row>
    <row r="61" spans="1:10">
      <c r="A61" s="10"/>
      <c r="B61" s="10"/>
      <c r="C61" s="10"/>
      <c r="D61" s="10"/>
      <c r="E61" s="10"/>
      <c r="F61" s="10"/>
      <c r="G61" s="10"/>
      <c r="H61" s="10"/>
      <c r="I61" s="10"/>
      <c r="J61" s="10"/>
    </row>
    <row r="62" spans="1:10">
      <c r="A62" s="10"/>
      <c r="B62" s="10"/>
      <c r="C62" s="10"/>
      <c r="D62" s="10"/>
      <c r="E62" s="10"/>
      <c r="F62" s="10"/>
      <c r="G62" s="10"/>
      <c r="H62" s="10"/>
      <c r="I62" s="10"/>
      <c r="J62" s="10"/>
    </row>
    <row r="63" spans="1:10">
      <c r="A63" s="10"/>
      <c r="B63" s="10"/>
      <c r="C63" s="10"/>
      <c r="D63" s="10"/>
      <c r="E63" s="10"/>
      <c r="F63" s="10"/>
      <c r="G63" s="10"/>
      <c r="H63" s="10"/>
      <c r="I63" s="10"/>
      <c r="J63" s="10"/>
    </row>
  </sheetData>
  <mergeCells count="3">
    <mergeCell ref="H3:J3"/>
    <mergeCell ref="U17:V17"/>
    <mergeCell ref="H4:I4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99CC"/>
  </sheetPr>
  <dimension ref="A1:M25"/>
  <sheetViews>
    <sheetView zoomScale="85" zoomScaleNormal="85" zoomScaleSheetLayoutView="75" workbookViewId="0">
      <pane ySplit="6" topLeftCell="A7" activePane="bottomLeft" state="frozen"/>
      <selection activeCell="C25" sqref="C25"/>
      <selection pane="bottomLeft"/>
    </sheetView>
  </sheetViews>
  <sheetFormatPr defaultRowHeight="13.5"/>
  <cols>
    <col min="1" max="1" width="12.75" customWidth="1"/>
    <col min="2" max="3" width="8.375" customWidth="1"/>
    <col min="4" max="4" width="8.25" customWidth="1"/>
    <col min="5" max="6" width="8.375" customWidth="1"/>
    <col min="7" max="7" width="7.375" customWidth="1"/>
    <col min="8" max="9" width="4.5" customWidth="1"/>
    <col min="10" max="13" width="5.125" customWidth="1"/>
  </cols>
  <sheetData>
    <row r="1" spans="1:13" ht="24.95" customHeight="1">
      <c r="A1" s="9" t="s">
        <v>237</v>
      </c>
      <c r="E1" s="216" t="str">
        <f>'3監査委員費調'!C1</f>
        <v>　（令和7年度当初予算）　　</v>
      </c>
    </row>
    <row r="2" spans="1:13" ht="21" customHeight="1"/>
    <row r="3" spans="1:13" ht="15" thickBot="1">
      <c r="A3" s="148"/>
      <c r="B3" s="152"/>
      <c r="C3" s="152"/>
      <c r="D3" s="152"/>
      <c r="E3" s="152"/>
      <c r="F3" s="822" t="s">
        <v>45</v>
      </c>
      <c r="G3" s="822"/>
      <c r="H3" s="152"/>
      <c r="I3" s="152"/>
      <c r="J3" s="152"/>
      <c r="K3" s="152"/>
    </row>
    <row r="4" spans="1:13" ht="20.100000000000001" customHeight="1">
      <c r="A4" s="830" t="s">
        <v>105</v>
      </c>
      <c r="B4" s="824" t="s">
        <v>24</v>
      </c>
      <c r="C4" s="824"/>
      <c r="D4" s="824"/>
      <c r="E4" s="824"/>
      <c r="F4" s="824"/>
      <c r="G4" s="825"/>
      <c r="H4" s="830" t="s">
        <v>25</v>
      </c>
      <c r="I4" s="824"/>
      <c r="J4" s="824"/>
      <c r="K4" s="824"/>
      <c r="L4" s="824"/>
      <c r="M4" s="825"/>
    </row>
    <row r="5" spans="1:13" ht="20.100000000000001" customHeight="1">
      <c r="A5" s="829"/>
      <c r="B5" s="823" t="s">
        <v>431</v>
      </c>
      <c r="C5" s="823"/>
      <c r="D5" s="823"/>
      <c r="E5" s="823" t="s">
        <v>23</v>
      </c>
      <c r="F5" s="823"/>
      <c r="G5" s="826"/>
      <c r="H5" s="829" t="s">
        <v>282</v>
      </c>
      <c r="I5" s="823"/>
      <c r="J5" s="823" t="s">
        <v>280</v>
      </c>
      <c r="K5" s="823"/>
      <c r="L5" s="823" t="s">
        <v>281</v>
      </c>
      <c r="M5" s="826"/>
    </row>
    <row r="6" spans="1:13" ht="20.100000000000001" customHeight="1">
      <c r="A6" s="829"/>
      <c r="B6" s="164" t="s">
        <v>170</v>
      </c>
      <c r="C6" s="164" t="s">
        <v>171</v>
      </c>
      <c r="D6" s="164" t="s">
        <v>172</v>
      </c>
      <c r="E6" s="164" t="s">
        <v>170</v>
      </c>
      <c r="F6" s="164" t="s">
        <v>171</v>
      </c>
      <c r="G6" s="324" t="s">
        <v>172</v>
      </c>
      <c r="H6" s="154" t="s">
        <v>46</v>
      </c>
      <c r="I6" s="164" t="s">
        <v>47</v>
      </c>
      <c r="J6" s="164" t="s">
        <v>46</v>
      </c>
      <c r="K6" s="164" t="s">
        <v>47</v>
      </c>
      <c r="L6" s="164" t="s">
        <v>46</v>
      </c>
      <c r="M6" s="324" t="s">
        <v>47</v>
      </c>
    </row>
    <row r="7" spans="1:13" ht="30" customHeight="1">
      <c r="A7" s="325" t="s">
        <v>67</v>
      </c>
      <c r="B7" s="310">
        <v>400000</v>
      </c>
      <c r="C7" s="310"/>
      <c r="D7" s="310"/>
      <c r="E7" s="310">
        <v>280000</v>
      </c>
      <c r="F7" s="310"/>
      <c r="G7" s="83"/>
      <c r="H7" s="326"/>
      <c r="I7" s="317" t="s">
        <v>106</v>
      </c>
      <c r="J7" s="317" t="s">
        <v>106</v>
      </c>
      <c r="K7" s="317"/>
      <c r="L7" s="317" t="s">
        <v>100</v>
      </c>
      <c r="M7" s="327"/>
    </row>
    <row r="8" spans="1:13" ht="30" customHeight="1">
      <c r="A8" s="325" t="s">
        <v>55</v>
      </c>
      <c r="B8" s="310">
        <v>360000</v>
      </c>
      <c r="C8" s="310"/>
      <c r="D8" s="310"/>
      <c r="E8" s="310">
        <v>210000</v>
      </c>
      <c r="F8" s="310"/>
      <c r="G8" s="83"/>
      <c r="H8" s="326"/>
      <c r="I8" s="317" t="s">
        <v>106</v>
      </c>
      <c r="J8" s="317" t="s">
        <v>100</v>
      </c>
      <c r="K8" s="317"/>
      <c r="L8" s="317" t="s">
        <v>100</v>
      </c>
      <c r="M8" s="327"/>
    </row>
    <row r="9" spans="1:13" ht="30" customHeight="1">
      <c r="A9" s="325" t="s">
        <v>56</v>
      </c>
      <c r="B9" s="311">
        <v>373000</v>
      </c>
      <c r="C9" s="312"/>
      <c r="D9" s="311"/>
      <c r="E9" s="311">
        <v>295000</v>
      </c>
      <c r="F9" s="311"/>
      <c r="G9" s="229"/>
      <c r="H9" s="328"/>
      <c r="I9" s="317" t="s">
        <v>100</v>
      </c>
      <c r="J9" s="317" t="s">
        <v>100</v>
      </c>
      <c r="K9" s="317"/>
      <c r="L9" s="317" t="s">
        <v>100</v>
      </c>
      <c r="M9" s="327"/>
    </row>
    <row r="10" spans="1:13" ht="30" customHeight="1">
      <c r="A10" s="325" t="s">
        <v>57</v>
      </c>
      <c r="B10" s="310">
        <v>400000</v>
      </c>
      <c r="C10" s="313"/>
      <c r="D10" s="310"/>
      <c r="E10" s="310">
        <v>310000</v>
      </c>
      <c r="F10" s="310"/>
      <c r="G10" s="83"/>
      <c r="H10" s="328"/>
      <c r="I10" s="317" t="s">
        <v>107</v>
      </c>
      <c r="J10" s="318" t="s">
        <v>100</v>
      </c>
      <c r="K10" s="317"/>
      <c r="L10" s="318" t="s">
        <v>100</v>
      </c>
      <c r="M10" s="327"/>
    </row>
    <row r="11" spans="1:13" ht="30" customHeight="1">
      <c r="A11" s="325" t="s">
        <v>58</v>
      </c>
      <c r="B11" s="311">
        <v>240000</v>
      </c>
      <c r="C11" s="311"/>
      <c r="D11" s="311"/>
      <c r="E11" s="311">
        <v>160000</v>
      </c>
      <c r="F11" s="311"/>
      <c r="G11" s="229"/>
      <c r="H11" s="328" t="s">
        <v>108</v>
      </c>
      <c r="I11" s="318"/>
      <c r="J11" s="317" t="s">
        <v>100</v>
      </c>
      <c r="K11" s="317"/>
      <c r="L11" s="317" t="s">
        <v>100</v>
      </c>
      <c r="M11" s="327"/>
    </row>
    <row r="12" spans="1:13" ht="30" customHeight="1">
      <c r="A12" s="325" t="s">
        <v>59</v>
      </c>
      <c r="B12" s="310">
        <v>304000</v>
      </c>
      <c r="C12" s="314"/>
      <c r="D12" s="310"/>
      <c r="E12" s="310">
        <v>230000</v>
      </c>
      <c r="F12" s="310"/>
      <c r="G12" s="83"/>
      <c r="H12" s="328"/>
      <c r="I12" s="318" t="s">
        <v>100</v>
      </c>
      <c r="J12" s="318" t="s">
        <v>100</v>
      </c>
      <c r="K12" s="317"/>
      <c r="L12" s="318" t="s">
        <v>100</v>
      </c>
      <c r="M12" s="327"/>
    </row>
    <row r="13" spans="1:13" ht="30" customHeight="1">
      <c r="A13" s="325" t="s">
        <v>60</v>
      </c>
      <c r="B13" s="310">
        <v>300000</v>
      </c>
      <c r="C13" s="310"/>
      <c r="D13" s="310"/>
      <c r="E13" s="310">
        <v>145000</v>
      </c>
      <c r="F13" s="310"/>
      <c r="G13" s="83"/>
      <c r="H13" s="328" t="s">
        <v>108</v>
      </c>
      <c r="I13" s="318"/>
      <c r="J13" s="319" t="s">
        <v>100</v>
      </c>
      <c r="K13" s="320"/>
      <c r="L13" s="319" t="s">
        <v>100</v>
      </c>
      <c r="M13" s="329"/>
    </row>
    <row r="14" spans="1:13" ht="30" customHeight="1">
      <c r="A14" s="325" t="s">
        <v>61</v>
      </c>
      <c r="B14" s="310"/>
      <c r="C14" s="310">
        <v>43000</v>
      </c>
      <c r="D14" s="310"/>
      <c r="E14" s="310"/>
      <c r="F14" s="310">
        <v>30000</v>
      </c>
      <c r="G14" s="83"/>
      <c r="H14" s="330"/>
      <c r="I14" s="317" t="s">
        <v>108</v>
      </c>
      <c r="J14" s="318" t="s">
        <v>100</v>
      </c>
      <c r="K14" s="320"/>
      <c r="L14" s="318" t="s">
        <v>100</v>
      </c>
      <c r="M14" s="329"/>
    </row>
    <row r="15" spans="1:13" ht="30" customHeight="1">
      <c r="A15" s="325" t="s">
        <v>62</v>
      </c>
      <c r="B15" s="310"/>
      <c r="C15" s="310">
        <v>30000</v>
      </c>
      <c r="D15" s="310"/>
      <c r="E15" s="310"/>
      <c r="F15" s="310">
        <v>22900</v>
      </c>
      <c r="G15" s="83"/>
      <c r="H15" s="330"/>
      <c r="I15" s="317" t="s">
        <v>231</v>
      </c>
      <c r="J15" s="318" t="s">
        <v>100</v>
      </c>
      <c r="K15" s="320"/>
      <c r="L15" s="318" t="s">
        <v>100</v>
      </c>
      <c r="M15" s="329"/>
    </row>
    <row r="16" spans="1:13" ht="30" customHeight="1">
      <c r="A16" s="325" t="s">
        <v>63</v>
      </c>
      <c r="B16" s="310"/>
      <c r="C16" s="310">
        <v>30000</v>
      </c>
      <c r="D16" s="310"/>
      <c r="E16" s="310"/>
      <c r="F16" s="310">
        <v>19000</v>
      </c>
      <c r="G16" s="83"/>
      <c r="H16" s="330"/>
      <c r="I16" s="317" t="s">
        <v>108</v>
      </c>
      <c r="J16" s="317" t="s">
        <v>300</v>
      </c>
      <c r="K16" s="317"/>
      <c r="L16" s="317" t="s">
        <v>300</v>
      </c>
      <c r="M16" s="327"/>
    </row>
    <row r="17" spans="1:13" ht="30" customHeight="1">
      <c r="A17" s="325" t="s">
        <v>64</v>
      </c>
      <c r="B17" s="310"/>
      <c r="C17" s="310">
        <v>27000</v>
      </c>
      <c r="D17" s="310"/>
      <c r="E17" s="310"/>
      <c r="F17" s="310">
        <v>22000</v>
      </c>
      <c r="G17" s="83"/>
      <c r="H17" s="328" t="s">
        <v>108</v>
      </c>
      <c r="I17" s="321"/>
      <c r="J17" s="317" t="s">
        <v>108</v>
      </c>
      <c r="K17" s="320"/>
      <c r="L17" s="317" t="s">
        <v>100</v>
      </c>
      <c r="M17" s="329"/>
    </row>
    <row r="18" spans="1:13" ht="30" customHeight="1" thickBot="1">
      <c r="A18" s="487" t="s">
        <v>65</v>
      </c>
      <c r="B18" s="315"/>
      <c r="C18" s="315">
        <v>27000</v>
      </c>
      <c r="D18" s="315"/>
      <c r="E18" s="315"/>
      <c r="F18" s="315">
        <v>22000</v>
      </c>
      <c r="G18" s="522"/>
      <c r="H18" s="335" t="s">
        <v>218</v>
      </c>
      <c r="I18" s="336"/>
      <c r="J18" s="337" t="s">
        <v>227</v>
      </c>
      <c r="K18" s="338"/>
      <c r="L18" s="337" t="s">
        <v>100</v>
      </c>
      <c r="M18" s="339"/>
    </row>
    <row r="19" spans="1:13" ht="25.5" customHeight="1" thickTop="1">
      <c r="A19" s="276" t="s">
        <v>200</v>
      </c>
      <c r="B19" s="528">
        <f t="shared" ref="B19:G19" si="0">COUNTA(B7:B18)</f>
        <v>7</v>
      </c>
      <c r="C19" s="528">
        <f t="shared" si="0"/>
        <v>5</v>
      </c>
      <c r="D19" s="528">
        <f t="shared" si="0"/>
        <v>0</v>
      </c>
      <c r="E19" s="528">
        <f t="shared" si="0"/>
        <v>7</v>
      </c>
      <c r="F19" s="528">
        <f t="shared" si="0"/>
        <v>5</v>
      </c>
      <c r="G19" s="528">
        <f t="shared" si="0"/>
        <v>0</v>
      </c>
      <c r="H19" s="530">
        <f t="shared" ref="H19:M19" si="1">COUNTA(H7:H18)</f>
        <v>4</v>
      </c>
      <c r="I19" s="528">
        <f t="shared" si="1"/>
        <v>8</v>
      </c>
      <c r="J19" s="528">
        <f t="shared" si="1"/>
        <v>12</v>
      </c>
      <c r="K19" s="528">
        <f t="shared" si="1"/>
        <v>0</v>
      </c>
      <c r="L19" s="528">
        <f t="shared" si="1"/>
        <v>12</v>
      </c>
      <c r="M19" s="529">
        <f t="shared" si="1"/>
        <v>0</v>
      </c>
    </row>
    <row r="20" spans="1:13" ht="37.5" customHeight="1">
      <c r="A20" s="154" t="s">
        <v>201</v>
      </c>
      <c r="B20" s="495">
        <f>SUM(B7:B18)</f>
        <v>2377000</v>
      </c>
      <c r="C20" s="495">
        <f>SUM(C7:C18)</f>
        <v>157000</v>
      </c>
      <c r="D20" s="495"/>
      <c r="E20" s="495">
        <f>SUM(E7:E18)</f>
        <v>1630000</v>
      </c>
      <c r="F20" s="495">
        <f>SUM(F7:F18)</f>
        <v>115900</v>
      </c>
      <c r="G20" s="523"/>
      <c r="H20" s="331"/>
      <c r="I20" s="322"/>
      <c r="J20" s="322"/>
      <c r="K20" s="322"/>
      <c r="L20" s="322"/>
      <c r="M20" s="332"/>
    </row>
    <row r="21" spans="1:13" ht="26.1" customHeight="1">
      <c r="A21" s="831" t="s">
        <v>202</v>
      </c>
      <c r="B21" s="833">
        <f>B20/B19</f>
        <v>339571.42857142858</v>
      </c>
      <c r="C21" s="834">
        <f>C20/C19</f>
        <v>31400</v>
      </c>
      <c r="D21" s="834"/>
      <c r="E21" s="834">
        <f>E20/E19</f>
        <v>232857.14285714287</v>
      </c>
      <c r="F21" s="834">
        <f>F20/F19</f>
        <v>23180</v>
      </c>
      <c r="G21" s="834"/>
      <c r="H21" s="333">
        <f t="shared" ref="H21:M21" si="2">ROUND(H19/12,3)</f>
        <v>0.33300000000000002</v>
      </c>
      <c r="I21" s="323">
        <f t="shared" si="2"/>
        <v>0.66700000000000004</v>
      </c>
      <c r="J21" s="323">
        <f t="shared" si="2"/>
        <v>1</v>
      </c>
      <c r="K21" s="323">
        <f t="shared" si="2"/>
        <v>0</v>
      </c>
      <c r="L21" s="323">
        <f t="shared" si="2"/>
        <v>1</v>
      </c>
      <c r="M21" s="334">
        <f t="shared" si="2"/>
        <v>0</v>
      </c>
    </row>
    <row r="22" spans="1:13" ht="26.1" customHeight="1" thickBot="1">
      <c r="A22" s="831"/>
      <c r="B22" s="833"/>
      <c r="C22" s="834"/>
      <c r="D22" s="834"/>
      <c r="E22" s="834"/>
      <c r="F22" s="834"/>
      <c r="G22" s="834"/>
      <c r="H22" s="832">
        <f>SUM(H21:I21)</f>
        <v>1</v>
      </c>
      <c r="I22" s="827"/>
      <c r="J22" s="827">
        <f>SUM(J21:K21)</f>
        <v>1</v>
      </c>
      <c r="K22" s="827"/>
      <c r="L22" s="827">
        <f>SUM(L21:M21)</f>
        <v>1</v>
      </c>
      <c r="M22" s="828"/>
    </row>
    <row r="23" spans="1:13" ht="30" customHeight="1">
      <c r="A23" s="279" t="s">
        <v>109</v>
      </c>
      <c r="B23" s="495">
        <f>MAX(B7:B18)</f>
        <v>400000</v>
      </c>
      <c r="C23" s="495">
        <f>MAX(C7:C18)</f>
        <v>43000</v>
      </c>
      <c r="D23" s="495"/>
      <c r="E23" s="495">
        <f>MAX(E7:E18)</f>
        <v>310000</v>
      </c>
      <c r="F23" s="495">
        <f>MAX(F7:F18)</f>
        <v>30000</v>
      </c>
      <c r="G23" s="523"/>
    </row>
    <row r="24" spans="1:13" ht="30" customHeight="1" thickBot="1">
      <c r="A24" s="200" t="s">
        <v>222</v>
      </c>
      <c r="B24" s="198">
        <f>MIN(B7:B18)</f>
        <v>240000</v>
      </c>
      <c r="C24" s="198">
        <f>MIN(C7:C18)</f>
        <v>27000</v>
      </c>
      <c r="D24" s="198"/>
      <c r="E24" s="198">
        <f>MIN(E7:E18)</f>
        <v>145000</v>
      </c>
      <c r="F24" s="198">
        <f>MIN(F7:F18)</f>
        <v>19000</v>
      </c>
      <c r="G24" s="199"/>
      <c r="H24" s="316"/>
      <c r="I24" s="230"/>
      <c r="J24" s="230"/>
      <c r="K24" s="230"/>
      <c r="L24" s="6"/>
    </row>
    <row r="25" spans="1:13" ht="18" customHeight="1">
      <c r="A25" s="10"/>
      <c r="B25" s="26"/>
      <c r="C25" s="26"/>
      <c r="D25" s="26"/>
      <c r="E25" s="26"/>
      <c r="F25" s="26"/>
      <c r="G25" s="26"/>
      <c r="H25" s="197"/>
      <c r="I25" s="197"/>
      <c r="J25" s="197"/>
      <c r="K25" s="197"/>
      <c r="L25" s="6"/>
    </row>
  </sheetData>
  <mergeCells count="19">
    <mergeCell ref="A4:A6"/>
    <mergeCell ref="A21:A22"/>
    <mergeCell ref="H22:I22"/>
    <mergeCell ref="J22:K22"/>
    <mergeCell ref="B21:B22"/>
    <mergeCell ref="C21:C22"/>
    <mergeCell ref="E21:E22"/>
    <mergeCell ref="F21:F22"/>
    <mergeCell ref="D21:D22"/>
    <mergeCell ref="G21:G22"/>
    <mergeCell ref="F3:G3"/>
    <mergeCell ref="B5:D5"/>
    <mergeCell ref="B4:G4"/>
    <mergeCell ref="E5:G5"/>
    <mergeCell ref="L22:M22"/>
    <mergeCell ref="H5:I5"/>
    <mergeCell ref="J5:K5"/>
    <mergeCell ref="L5:M5"/>
    <mergeCell ref="H4:M4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99CC"/>
  </sheetPr>
  <dimension ref="A1:AF144"/>
  <sheetViews>
    <sheetView zoomScale="85" zoomScaleNormal="85" zoomScaleSheetLayoutView="85" workbookViewId="0"/>
  </sheetViews>
  <sheetFormatPr defaultRowHeight="13.5"/>
  <cols>
    <col min="1" max="1" width="12.25" customWidth="1"/>
    <col min="2" max="10" width="3.625" customWidth="1"/>
    <col min="11" max="11" width="3.75" customWidth="1"/>
    <col min="12" max="23" width="3.625" customWidth="1"/>
    <col min="24" max="24" width="16.625" customWidth="1"/>
  </cols>
  <sheetData>
    <row r="1" spans="1:24" ht="24.95" customHeight="1">
      <c r="A1" s="9" t="s">
        <v>432</v>
      </c>
      <c r="F1" s="3"/>
      <c r="G1" s="216" t="s">
        <v>463</v>
      </c>
    </row>
    <row r="2" spans="1:24" ht="24.95" customHeight="1" thickBot="1">
      <c r="A2" s="9"/>
      <c r="U2" s="165" t="s">
        <v>125</v>
      </c>
    </row>
    <row r="3" spans="1:24" s="10" customFormat="1" ht="20.100000000000001" customHeight="1">
      <c r="A3" s="839" t="s">
        <v>92</v>
      </c>
      <c r="B3" s="836" t="s">
        <v>337</v>
      </c>
      <c r="C3" s="836"/>
      <c r="D3" s="836"/>
      <c r="E3" s="836"/>
      <c r="F3" s="836"/>
      <c r="G3" s="836"/>
      <c r="H3" s="836"/>
      <c r="I3" s="844"/>
      <c r="J3" s="839" t="s">
        <v>30</v>
      </c>
      <c r="K3" s="836"/>
      <c r="L3" s="836"/>
      <c r="M3" s="837"/>
      <c r="N3" s="835" t="s">
        <v>29</v>
      </c>
      <c r="O3" s="836"/>
      <c r="P3" s="836"/>
      <c r="Q3" s="836"/>
      <c r="R3" s="836"/>
      <c r="S3" s="836"/>
      <c r="T3" s="836"/>
      <c r="U3" s="836"/>
      <c r="V3" s="836"/>
      <c r="W3" s="837"/>
    </row>
    <row r="4" spans="1:24" s="10" customFormat="1" ht="38.25" customHeight="1">
      <c r="A4" s="831"/>
      <c r="B4" s="840" t="s">
        <v>26</v>
      </c>
      <c r="C4" s="840"/>
      <c r="D4" s="840" t="s">
        <v>27</v>
      </c>
      <c r="E4" s="840"/>
      <c r="F4" s="841" t="s">
        <v>273</v>
      </c>
      <c r="G4" s="841"/>
      <c r="H4" s="842" t="s">
        <v>433</v>
      </c>
      <c r="I4" s="843"/>
      <c r="J4" s="831" t="s">
        <v>31</v>
      </c>
      <c r="K4" s="840"/>
      <c r="L4" s="840" t="s">
        <v>32</v>
      </c>
      <c r="M4" s="849"/>
      <c r="N4" s="848" t="s">
        <v>28</v>
      </c>
      <c r="O4" s="840"/>
      <c r="P4" s="842" t="s">
        <v>344</v>
      </c>
      <c r="Q4" s="840"/>
      <c r="R4" s="840" t="s">
        <v>177</v>
      </c>
      <c r="S4" s="840"/>
      <c r="T4" s="840" t="s">
        <v>44</v>
      </c>
      <c r="U4" s="840"/>
      <c r="V4" s="841" t="s">
        <v>190</v>
      </c>
      <c r="W4" s="845"/>
    </row>
    <row r="5" spans="1:24" s="10" customFormat="1" ht="20.100000000000001" customHeight="1">
      <c r="A5" s="831"/>
      <c r="B5" s="161" t="s">
        <v>120</v>
      </c>
      <c r="C5" s="161" t="s">
        <v>178</v>
      </c>
      <c r="D5" s="161" t="s">
        <v>120</v>
      </c>
      <c r="E5" s="161" t="s">
        <v>178</v>
      </c>
      <c r="F5" s="161" t="s">
        <v>120</v>
      </c>
      <c r="G5" s="161" t="s">
        <v>178</v>
      </c>
      <c r="H5" s="161" t="s">
        <v>120</v>
      </c>
      <c r="I5" s="496" t="s">
        <v>178</v>
      </c>
      <c r="J5" s="279" t="s">
        <v>120</v>
      </c>
      <c r="K5" s="161" t="s">
        <v>178</v>
      </c>
      <c r="L5" s="161" t="s">
        <v>120</v>
      </c>
      <c r="M5" s="361" t="s">
        <v>178</v>
      </c>
      <c r="N5" s="274" t="s">
        <v>121</v>
      </c>
      <c r="O5" s="161" t="s">
        <v>178</v>
      </c>
      <c r="P5" s="161" t="s">
        <v>121</v>
      </c>
      <c r="Q5" s="161" t="s">
        <v>178</v>
      </c>
      <c r="R5" s="161" t="s">
        <v>121</v>
      </c>
      <c r="S5" s="161" t="s">
        <v>178</v>
      </c>
      <c r="T5" s="161" t="s">
        <v>121</v>
      </c>
      <c r="U5" s="161" t="s">
        <v>178</v>
      </c>
      <c r="V5" s="161" t="s">
        <v>121</v>
      </c>
      <c r="W5" s="361" t="s">
        <v>178</v>
      </c>
    </row>
    <row r="6" spans="1:24" s="10" customFormat="1" ht="30" customHeight="1">
      <c r="A6" s="267" t="s">
        <v>67</v>
      </c>
      <c r="B6" s="353">
        <v>1</v>
      </c>
      <c r="C6" s="353">
        <v>6</v>
      </c>
      <c r="D6" s="353"/>
      <c r="E6" s="353"/>
      <c r="F6" s="353">
        <v>1</v>
      </c>
      <c r="G6" s="353">
        <v>1</v>
      </c>
      <c r="H6" s="353"/>
      <c r="I6" s="368"/>
      <c r="J6" s="375">
        <v>12</v>
      </c>
      <c r="K6" s="353">
        <v>12</v>
      </c>
      <c r="L6" s="353"/>
      <c r="M6" s="239"/>
      <c r="N6" s="372"/>
      <c r="O6" s="353"/>
      <c r="P6" s="353"/>
      <c r="Q6" s="353"/>
      <c r="R6" s="353"/>
      <c r="S6" s="353"/>
      <c r="T6" s="353"/>
      <c r="U6" s="353"/>
      <c r="V6" s="353"/>
      <c r="W6" s="239"/>
      <c r="X6" s="103"/>
    </row>
    <row r="7" spans="1:24" s="10" customFormat="1" ht="30" customHeight="1">
      <c r="A7" s="267" t="s">
        <v>55</v>
      </c>
      <c r="B7" s="353">
        <v>3</v>
      </c>
      <c r="C7" s="353">
        <v>3</v>
      </c>
      <c r="D7" s="353"/>
      <c r="E7" s="353"/>
      <c r="F7" s="353">
        <v>6</v>
      </c>
      <c r="G7" s="353">
        <v>6</v>
      </c>
      <c r="H7" s="353">
        <v>1</v>
      </c>
      <c r="I7" s="368">
        <v>1</v>
      </c>
      <c r="J7" s="375">
        <v>12</v>
      </c>
      <c r="K7" s="353">
        <v>12</v>
      </c>
      <c r="L7" s="353"/>
      <c r="M7" s="239"/>
      <c r="N7" s="372"/>
      <c r="O7" s="353"/>
      <c r="P7" s="353"/>
      <c r="Q7" s="353"/>
      <c r="R7" s="353"/>
      <c r="S7" s="353"/>
      <c r="T7" s="353"/>
      <c r="U7" s="353"/>
      <c r="V7" s="353"/>
      <c r="W7" s="239"/>
      <c r="X7" s="103"/>
    </row>
    <row r="8" spans="1:24" s="10" customFormat="1" ht="30" customHeight="1">
      <c r="A8" s="267" t="s">
        <v>405</v>
      </c>
      <c r="B8" s="353">
        <v>1</v>
      </c>
      <c r="C8" s="353">
        <v>3</v>
      </c>
      <c r="D8" s="353"/>
      <c r="E8" s="353"/>
      <c r="F8" s="353">
        <v>1</v>
      </c>
      <c r="G8" s="353">
        <v>1</v>
      </c>
      <c r="H8" s="353"/>
      <c r="I8" s="368"/>
      <c r="J8" s="375">
        <v>11</v>
      </c>
      <c r="K8" s="353">
        <v>11</v>
      </c>
      <c r="L8" s="353"/>
      <c r="M8" s="239"/>
      <c r="N8" s="372"/>
      <c r="O8" s="353"/>
      <c r="P8" s="353"/>
      <c r="Q8" s="353"/>
      <c r="R8" s="353"/>
      <c r="S8" s="353"/>
      <c r="T8" s="353"/>
      <c r="U8" s="353"/>
      <c r="V8" s="353">
        <v>1</v>
      </c>
      <c r="W8" s="239">
        <v>1</v>
      </c>
      <c r="X8" s="103"/>
    </row>
    <row r="9" spans="1:24" s="10" customFormat="1" ht="30" customHeight="1">
      <c r="A9" s="267" t="s">
        <v>57</v>
      </c>
      <c r="B9" s="353">
        <v>1</v>
      </c>
      <c r="C9" s="353">
        <v>3</v>
      </c>
      <c r="D9" s="353">
        <v>1</v>
      </c>
      <c r="E9" s="353">
        <v>1</v>
      </c>
      <c r="F9" s="353"/>
      <c r="G9" s="353"/>
      <c r="H9" s="353"/>
      <c r="I9" s="368"/>
      <c r="J9" s="375">
        <v>12</v>
      </c>
      <c r="K9" s="353">
        <v>12</v>
      </c>
      <c r="L9" s="353">
        <v>5</v>
      </c>
      <c r="M9" s="239">
        <v>5</v>
      </c>
      <c r="N9" s="372"/>
      <c r="O9" s="353"/>
      <c r="P9" s="353"/>
      <c r="Q9" s="353"/>
      <c r="R9" s="353"/>
      <c r="S9" s="353"/>
      <c r="T9" s="353"/>
      <c r="U9" s="353"/>
      <c r="V9" s="353"/>
      <c r="W9" s="239"/>
      <c r="X9" s="103"/>
    </row>
    <row r="10" spans="1:24" s="10" customFormat="1" ht="30" customHeight="1">
      <c r="A10" s="267" t="s">
        <v>58</v>
      </c>
      <c r="B10" s="353">
        <v>1</v>
      </c>
      <c r="C10" s="353">
        <v>3</v>
      </c>
      <c r="D10" s="353"/>
      <c r="E10" s="353"/>
      <c r="F10" s="353">
        <v>1</v>
      </c>
      <c r="G10" s="353">
        <v>4</v>
      </c>
      <c r="H10" s="353"/>
      <c r="I10" s="368"/>
      <c r="J10" s="375">
        <v>12</v>
      </c>
      <c r="K10" s="353">
        <v>12</v>
      </c>
      <c r="L10" s="353"/>
      <c r="M10" s="239"/>
      <c r="N10" s="372"/>
      <c r="O10" s="353"/>
      <c r="P10" s="353"/>
      <c r="Q10" s="353"/>
      <c r="R10" s="353"/>
      <c r="S10" s="353"/>
      <c r="T10" s="353"/>
      <c r="U10" s="353"/>
      <c r="V10" s="353"/>
      <c r="W10" s="239"/>
      <c r="X10" s="103"/>
    </row>
    <row r="11" spans="1:24" s="10" customFormat="1" ht="30" customHeight="1">
      <c r="A11" s="267" t="s">
        <v>59</v>
      </c>
      <c r="B11" s="353">
        <v>2</v>
      </c>
      <c r="C11" s="353">
        <v>4</v>
      </c>
      <c r="D11" s="353"/>
      <c r="E11" s="353"/>
      <c r="F11" s="353">
        <v>1</v>
      </c>
      <c r="G11" s="353">
        <v>1</v>
      </c>
      <c r="H11" s="353"/>
      <c r="I11" s="368"/>
      <c r="J11" s="375">
        <v>12</v>
      </c>
      <c r="K11" s="353">
        <v>12</v>
      </c>
      <c r="L11" s="353"/>
      <c r="M11" s="239"/>
      <c r="N11" s="372"/>
      <c r="O11" s="353"/>
      <c r="P11" s="353"/>
      <c r="Q11" s="353"/>
      <c r="R11" s="353"/>
      <c r="S11" s="353"/>
      <c r="T11" s="353"/>
      <c r="U11" s="353"/>
      <c r="V11" s="353"/>
      <c r="W11" s="239"/>
      <c r="X11" s="103"/>
    </row>
    <row r="12" spans="1:24" s="10" customFormat="1" ht="30" customHeight="1">
      <c r="A12" s="267" t="s">
        <v>60</v>
      </c>
      <c r="B12" s="353">
        <v>1</v>
      </c>
      <c r="C12" s="353">
        <v>4</v>
      </c>
      <c r="D12" s="353"/>
      <c r="E12" s="353"/>
      <c r="F12" s="353">
        <v>1</v>
      </c>
      <c r="G12" s="353">
        <v>5</v>
      </c>
      <c r="H12" s="353">
        <v>1</v>
      </c>
      <c r="I12" s="368">
        <v>1</v>
      </c>
      <c r="J12" s="375">
        <v>12</v>
      </c>
      <c r="K12" s="353">
        <v>16</v>
      </c>
      <c r="L12" s="353"/>
      <c r="M12" s="239"/>
      <c r="N12" s="372"/>
      <c r="O12" s="353"/>
      <c r="P12" s="353"/>
      <c r="Q12" s="353"/>
      <c r="R12" s="353"/>
      <c r="S12" s="353"/>
      <c r="T12" s="353"/>
      <c r="U12" s="353"/>
      <c r="V12" s="353"/>
      <c r="W12" s="239"/>
      <c r="X12" s="103"/>
    </row>
    <row r="13" spans="1:24" s="10" customFormat="1" ht="30" customHeight="1">
      <c r="A13" s="267" t="s">
        <v>61</v>
      </c>
      <c r="B13" s="353">
        <v>1</v>
      </c>
      <c r="C13" s="353">
        <v>6</v>
      </c>
      <c r="D13" s="353"/>
      <c r="E13" s="353"/>
      <c r="F13" s="353"/>
      <c r="G13" s="353"/>
      <c r="H13" s="353"/>
      <c r="I13" s="368"/>
      <c r="J13" s="375">
        <v>12</v>
      </c>
      <c r="K13" s="353">
        <v>12</v>
      </c>
      <c r="L13" s="353"/>
      <c r="M13" s="239"/>
      <c r="N13" s="372"/>
      <c r="O13" s="353"/>
      <c r="P13" s="353"/>
      <c r="Q13" s="353"/>
      <c r="R13" s="353"/>
      <c r="S13" s="353"/>
      <c r="T13" s="353"/>
      <c r="U13" s="353"/>
      <c r="V13" s="353"/>
      <c r="W13" s="239"/>
      <c r="X13" s="103"/>
    </row>
    <row r="14" spans="1:24" s="10" customFormat="1" ht="30" customHeight="1">
      <c r="A14" s="267" t="s">
        <v>62</v>
      </c>
      <c r="B14" s="353">
        <v>1</v>
      </c>
      <c r="C14" s="353">
        <v>4</v>
      </c>
      <c r="D14" s="353"/>
      <c r="E14" s="353"/>
      <c r="F14" s="353">
        <v>1</v>
      </c>
      <c r="G14" s="353">
        <v>3</v>
      </c>
      <c r="H14" s="353"/>
      <c r="I14" s="368"/>
      <c r="J14" s="375">
        <v>12</v>
      </c>
      <c r="K14" s="353">
        <v>12</v>
      </c>
      <c r="L14" s="353">
        <v>8</v>
      </c>
      <c r="M14" s="239">
        <v>6</v>
      </c>
      <c r="N14" s="372"/>
      <c r="O14" s="353"/>
      <c r="P14" s="353"/>
      <c r="Q14" s="353"/>
      <c r="R14" s="353"/>
      <c r="S14" s="353"/>
      <c r="T14" s="353"/>
      <c r="U14" s="353"/>
      <c r="V14" s="353"/>
      <c r="W14" s="239"/>
      <c r="X14" s="103"/>
    </row>
    <row r="15" spans="1:24" s="10" customFormat="1" ht="30" customHeight="1">
      <c r="A15" s="267" t="s">
        <v>63</v>
      </c>
      <c r="B15" s="353">
        <v>1</v>
      </c>
      <c r="C15" s="353">
        <v>7</v>
      </c>
      <c r="D15" s="353"/>
      <c r="E15" s="353"/>
      <c r="F15" s="353">
        <v>1</v>
      </c>
      <c r="G15" s="353">
        <v>1</v>
      </c>
      <c r="H15" s="353"/>
      <c r="I15" s="368"/>
      <c r="J15" s="375">
        <v>12</v>
      </c>
      <c r="K15" s="353">
        <v>12</v>
      </c>
      <c r="L15" s="353"/>
      <c r="M15" s="239"/>
      <c r="N15" s="372"/>
      <c r="O15" s="353"/>
      <c r="P15" s="353"/>
      <c r="Q15" s="353"/>
      <c r="R15" s="353"/>
      <c r="S15" s="353"/>
      <c r="T15" s="353"/>
      <c r="U15" s="353"/>
      <c r="V15" s="353"/>
      <c r="W15" s="239"/>
      <c r="X15" s="103"/>
    </row>
    <row r="16" spans="1:24" s="10" customFormat="1" ht="30" customHeight="1">
      <c r="A16" s="267" t="s">
        <v>64</v>
      </c>
      <c r="B16" s="353">
        <v>1</v>
      </c>
      <c r="C16" s="353">
        <v>4</v>
      </c>
      <c r="D16" s="353"/>
      <c r="E16" s="353"/>
      <c r="F16" s="353"/>
      <c r="G16" s="353"/>
      <c r="H16" s="353"/>
      <c r="I16" s="368"/>
      <c r="J16" s="375">
        <v>12</v>
      </c>
      <c r="K16" s="353">
        <v>12</v>
      </c>
      <c r="L16" s="353"/>
      <c r="M16" s="239"/>
      <c r="N16" s="372"/>
      <c r="O16" s="353"/>
      <c r="P16" s="353"/>
      <c r="Q16" s="353"/>
      <c r="R16" s="353"/>
      <c r="S16" s="353"/>
      <c r="T16" s="353"/>
      <c r="U16" s="353"/>
      <c r="V16" s="353"/>
      <c r="W16" s="239"/>
      <c r="X16" s="103"/>
    </row>
    <row r="17" spans="1:32" s="10" customFormat="1" ht="30" customHeight="1" thickBot="1">
      <c r="A17" s="392" t="s">
        <v>65</v>
      </c>
      <c r="B17" s="387">
        <v>1</v>
      </c>
      <c r="C17" s="387">
        <v>3</v>
      </c>
      <c r="D17" s="387"/>
      <c r="E17" s="387"/>
      <c r="F17" s="387">
        <v>1</v>
      </c>
      <c r="G17" s="387">
        <v>2</v>
      </c>
      <c r="H17" s="387"/>
      <c r="I17" s="388"/>
      <c r="J17" s="389">
        <v>12</v>
      </c>
      <c r="K17" s="387">
        <v>14</v>
      </c>
      <c r="L17" s="387"/>
      <c r="M17" s="390"/>
      <c r="N17" s="391"/>
      <c r="O17" s="387"/>
      <c r="P17" s="387"/>
      <c r="Q17" s="387"/>
      <c r="R17" s="387"/>
      <c r="S17" s="387"/>
      <c r="T17" s="387"/>
      <c r="U17" s="387"/>
      <c r="V17" s="387"/>
      <c r="W17" s="390"/>
      <c r="X17" s="103"/>
    </row>
    <row r="18" spans="1:32" s="10" customFormat="1" ht="26.25" customHeight="1" thickTop="1">
      <c r="A18" s="276" t="s">
        <v>200</v>
      </c>
      <c r="B18" s="838">
        <f>COUNT(B6:B17)</f>
        <v>12</v>
      </c>
      <c r="C18" s="838"/>
      <c r="D18" s="838">
        <f>COUNT(D6:D17)</f>
        <v>1</v>
      </c>
      <c r="E18" s="838"/>
      <c r="F18" s="838">
        <f>COUNT(F6:F17)</f>
        <v>9</v>
      </c>
      <c r="G18" s="838"/>
      <c r="H18" s="838">
        <f>COUNT(H6:H17)</f>
        <v>2</v>
      </c>
      <c r="I18" s="846"/>
      <c r="J18" s="851">
        <f>COUNT(J6:J17)</f>
        <v>12</v>
      </c>
      <c r="K18" s="838"/>
      <c r="L18" s="838">
        <f>COUNT(L6:L17)</f>
        <v>2</v>
      </c>
      <c r="M18" s="847"/>
      <c r="N18" s="850">
        <f>COUNT(N6:N17)</f>
        <v>0</v>
      </c>
      <c r="O18" s="838"/>
      <c r="P18" s="838">
        <f>COUNT(P6:P17)</f>
        <v>0</v>
      </c>
      <c r="Q18" s="838"/>
      <c r="R18" s="838">
        <f>COUNT(R6:R17)</f>
        <v>0</v>
      </c>
      <c r="S18" s="838"/>
      <c r="T18" s="838">
        <f>COUNT(T6:T17)</f>
        <v>0</v>
      </c>
      <c r="U18" s="838"/>
      <c r="V18" s="838">
        <f>COUNT(V6:V17)</f>
        <v>1</v>
      </c>
      <c r="W18" s="847"/>
      <c r="X18" s="21"/>
      <c r="Y18" s="22"/>
      <c r="Z18" s="22"/>
      <c r="AA18" s="22"/>
      <c r="AB18" s="22"/>
      <c r="AC18" s="22"/>
      <c r="AD18" s="22"/>
      <c r="AE18" s="22"/>
      <c r="AF18" s="22"/>
    </row>
    <row r="19" spans="1:32" s="10" customFormat="1" ht="26.25" customHeight="1">
      <c r="A19" s="154" t="s">
        <v>201</v>
      </c>
      <c r="B19" s="354">
        <f>SUM(B6:B17)</f>
        <v>15</v>
      </c>
      <c r="C19" s="354">
        <f t="shared" ref="C19:O19" si="0">SUM(C6:C17)</f>
        <v>50</v>
      </c>
      <c r="D19" s="354">
        <f>SUM(D6:D17)</f>
        <v>1</v>
      </c>
      <c r="E19" s="354">
        <f t="shared" si="0"/>
        <v>1</v>
      </c>
      <c r="F19" s="354">
        <f t="shared" si="0"/>
        <v>14</v>
      </c>
      <c r="G19" s="354">
        <f t="shared" si="0"/>
        <v>24</v>
      </c>
      <c r="H19" s="354">
        <f t="shared" si="0"/>
        <v>2</v>
      </c>
      <c r="I19" s="369">
        <f t="shared" si="0"/>
        <v>2</v>
      </c>
      <c r="J19" s="376">
        <f t="shared" si="0"/>
        <v>143</v>
      </c>
      <c r="K19" s="354">
        <f t="shared" si="0"/>
        <v>149</v>
      </c>
      <c r="L19" s="354">
        <f t="shared" si="0"/>
        <v>13</v>
      </c>
      <c r="M19" s="362">
        <f t="shared" si="0"/>
        <v>11</v>
      </c>
      <c r="N19" s="373">
        <f t="shared" si="0"/>
        <v>0</v>
      </c>
      <c r="O19" s="354">
        <f t="shared" si="0"/>
        <v>0</v>
      </c>
      <c r="P19" s="354">
        <f t="shared" ref="P19:W19" si="1">SUM(P6:P17)</f>
        <v>0</v>
      </c>
      <c r="Q19" s="354">
        <f t="shared" si="1"/>
        <v>0</v>
      </c>
      <c r="R19" s="354">
        <f t="shared" si="1"/>
        <v>0</v>
      </c>
      <c r="S19" s="354">
        <f t="shared" si="1"/>
        <v>0</v>
      </c>
      <c r="T19" s="354">
        <f t="shared" si="1"/>
        <v>0</v>
      </c>
      <c r="U19" s="354">
        <f t="shared" si="1"/>
        <v>0</v>
      </c>
      <c r="V19" s="354">
        <f t="shared" si="1"/>
        <v>1</v>
      </c>
      <c r="W19" s="362">
        <f t="shared" si="1"/>
        <v>1</v>
      </c>
      <c r="X19" s="21"/>
      <c r="Y19" s="22"/>
      <c r="Z19" s="22"/>
      <c r="AA19" s="22"/>
      <c r="AB19" s="22"/>
      <c r="AC19" s="22"/>
      <c r="AD19" s="22"/>
      <c r="AE19" s="22"/>
      <c r="AF19" s="22"/>
    </row>
    <row r="20" spans="1:32" s="10" customFormat="1" ht="26.25" customHeight="1">
      <c r="A20" s="279" t="s">
        <v>202</v>
      </c>
      <c r="B20" s="355">
        <f>ROUND(B19/B18,1)</f>
        <v>1.3</v>
      </c>
      <c r="C20" s="355">
        <f>ROUND(C19/B18,1)</f>
        <v>4.2</v>
      </c>
      <c r="D20" s="355">
        <f>ROUND(D19/D18,1)</f>
        <v>1</v>
      </c>
      <c r="E20" s="355">
        <f>ROUND(E19/D18,1)</f>
        <v>1</v>
      </c>
      <c r="F20" s="355">
        <f>ROUND(F19/F18,1)</f>
        <v>1.6</v>
      </c>
      <c r="G20" s="355">
        <f>ROUND(G19/F18,1)</f>
        <v>2.7</v>
      </c>
      <c r="H20" s="355">
        <f>ROUND(H19/H18,1)</f>
        <v>1</v>
      </c>
      <c r="I20" s="370">
        <f>ROUND(I19/H18,1)</f>
        <v>1</v>
      </c>
      <c r="J20" s="377">
        <f>ROUND(J19/J18,1)</f>
        <v>11.9</v>
      </c>
      <c r="K20" s="355">
        <f>ROUND(K19/J18,1)</f>
        <v>12.4</v>
      </c>
      <c r="L20" s="355">
        <f>ROUND(L19/L18,1)</f>
        <v>6.5</v>
      </c>
      <c r="M20" s="240">
        <f>ROUND(M19/L18,1)</f>
        <v>5.5</v>
      </c>
      <c r="N20" s="373">
        <v>0</v>
      </c>
      <c r="O20" s="354">
        <v>0</v>
      </c>
      <c r="P20" s="354">
        <v>0</v>
      </c>
      <c r="Q20" s="354">
        <v>0</v>
      </c>
      <c r="R20" s="354">
        <v>0</v>
      </c>
      <c r="S20" s="354">
        <v>0</v>
      </c>
      <c r="T20" s="354">
        <v>0</v>
      </c>
      <c r="U20" s="354">
        <v>0</v>
      </c>
      <c r="V20" s="354">
        <v>0</v>
      </c>
      <c r="W20" s="362">
        <v>0</v>
      </c>
      <c r="X20" s="21"/>
      <c r="Y20" s="22"/>
      <c r="Z20" s="22"/>
      <c r="AA20" s="22"/>
      <c r="AB20" s="22"/>
      <c r="AC20" s="22"/>
      <c r="AD20" s="22"/>
      <c r="AE20" s="22"/>
      <c r="AF20" s="22"/>
    </row>
    <row r="21" spans="1:32" s="10" customFormat="1" ht="30" customHeight="1">
      <c r="A21" s="279" t="s">
        <v>219</v>
      </c>
      <c r="B21" s="354">
        <f>MAX(B6:B17)</f>
        <v>3</v>
      </c>
      <c r="C21" s="354">
        <f t="shared" ref="C21:W21" si="2">MAX(C6:C17)</f>
        <v>7</v>
      </c>
      <c r="D21" s="354">
        <f t="shared" si="2"/>
        <v>1</v>
      </c>
      <c r="E21" s="354">
        <f t="shared" si="2"/>
        <v>1</v>
      </c>
      <c r="F21" s="354">
        <f t="shared" si="2"/>
        <v>6</v>
      </c>
      <c r="G21" s="354">
        <f t="shared" si="2"/>
        <v>6</v>
      </c>
      <c r="H21" s="354">
        <f t="shared" si="2"/>
        <v>1</v>
      </c>
      <c r="I21" s="369">
        <f t="shared" si="2"/>
        <v>1</v>
      </c>
      <c r="J21" s="376">
        <f t="shared" si="2"/>
        <v>12</v>
      </c>
      <c r="K21" s="354">
        <f t="shared" si="2"/>
        <v>16</v>
      </c>
      <c r="L21" s="354">
        <f t="shared" si="2"/>
        <v>8</v>
      </c>
      <c r="M21" s="362">
        <f t="shared" si="2"/>
        <v>6</v>
      </c>
      <c r="N21" s="373">
        <f t="shared" si="2"/>
        <v>0</v>
      </c>
      <c r="O21" s="354">
        <f t="shared" si="2"/>
        <v>0</v>
      </c>
      <c r="P21" s="356">
        <f t="shared" si="2"/>
        <v>0</v>
      </c>
      <c r="Q21" s="356">
        <f t="shared" si="2"/>
        <v>0</v>
      </c>
      <c r="R21" s="356">
        <f t="shared" si="2"/>
        <v>0</v>
      </c>
      <c r="S21" s="356">
        <f t="shared" si="2"/>
        <v>0</v>
      </c>
      <c r="T21" s="356">
        <f t="shared" si="2"/>
        <v>0</v>
      </c>
      <c r="U21" s="356">
        <f t="shared" si="2"/>
        <v>0</v>
      </c>
      <c r="V21" s="356">
        <f t="shared" si="2"/>
        <v>1</v>
      </c>
      <c r="W21" s="363">
        <f t="shared" si="2"/>
        <v>1</v>
      </c>
      <c r="X21" s="21"/>
      <c r="Y21" s="22"/>
      <c r="Z21" s="22"/>
      <c r="AA21" s="22"/>
      <c r="AB21" s="22"/>
      <c r="AC21" s="22"/>
      <c r="AD21" s="22"/>
      <c r="AE21" s="22"/>
      <c r="AF21" s="22"/>
    </row>
    <row r="22" spans="1:32" s="10" customFormat="1" ht="30" customHeight="1" thickBot="1">
      <c r="A22" s="200" t="s">
        <v>220</v>
      </c>
      <c r="B22" s="364">
        <f t="shared" ref="B22:W22" si="3">MIN(B6:B17)</f>
        <v>1</v>
      </c>
      <c r="C22" s="364">
        <f t="shared" si="3"/>
        <v>3</v>
      </c>
      <c r="D22" s="364">
        <f t="shared" si="3"/>
        <v>1</v>
      </c>
      <c r="E22" s="364">
        <f t="shared" si="3"/>
        <v>1</v>
      </c>
      <c r="F22" s="364">
        <f t="shared" si="3"/>
        <v>1</v>
      </c>
      <c r="G22" s="364">
        <f t="shared" si="3"/>
        <v>1</v>
      </c>
      <c r="H22" s="364">
        <f t="shared" si="3"/>
        <v>1</v>
      </c>
      <c r="I22" s="371">
        <f t="shared" si="3"/>
        <v>1</v>
      </c>
      <c r="J22" s="378">
        <f t="shared" si="3"/>
        <v>11</v>
      </c>
      <c r="K22" s="364">
        <f t="shared" si="3"/>
        <v>11</v>
      </c>
      <c r="L22" s="364">
        <f t="shared" si="3"/>
        <v>5</v>
      </c>
      <c r="M22" s="367">
        <f t="shared" si="3"/>
        <v>5</v>
      </c>
      <c r="N22" s="374">
        <f t="shared" si="3"/>
        <v>0</v>
      </c>
      <c r="O22" s="364">
        <f t="shared" si="3"/>
        <v>0</v>
      </c>
      <c r="P22" s="365">
        <f t="shared" si="3"/>
        <v>0</v>
      </c>
      <c r="Q22" s="365">
        <f t="shared" si="3"/>
        <v>0</v>
      </c>
      <c r="R22" s="365">
        <f t="shared" si="3"/>
        <v>0</v>
      </c>
      <c r="S22" s="365">
        <f t="shared" si="3"/>
        <v>0</v>
      </c>
      <c r="T22" s="365">
        <f t="shared" si="3"/>
        <v>0</v>
      </c>
      <c r="U22" s="365">
        <f t="shared" si="3"/>
        <v>0</v>
      </c>
      <c r="V22" s="365">
        <f t="shared" si="3"/>
        <v>1</v>
      </c>
      <c r="W22" s="366">
        <f t="shared" si="3"/>
        <v>1</v>
      </c>
      <c r="X22" s="21"/>
      <c r="Y22" s="22"/>
      <c r="Z22" s="22"/>
      <c r="AA22" s="22"/>
      <c r="AB22" s="22"/>
      <c r="AC22" s="22"/>
      <c r="AD22" s="22"/>
      <c r="AE22" s="22"/>
      <c r="AF22" s="22"/>
    </row>
    <row r="23" spans="1:32" s="10" customFormat="1">
      <c r="A23" s="82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47"/>
      <c r="Y23" s="22"/>
      <c r="Z23" s="22"/>
      <c r="AA23" s="22"/>
      <c r="AB23" s="22"/>
      <c r="AC23" s="22"/>
      <c r="AD23" s="22"/>
      <c r="AE23" s="22"/>
      <c r="AF23" s="22"/>
    </row>
    <row r="24" spans="1:32" s="10" customFormat="1" ht="24.95" customHeight="1">
      <c r="B24" s="46"/>
      <c r="C24" s="46"/>
      <c r="D24" s="46"/>
      <c r="E24" s="46"/>
      <c r="F24" s="46"/>
      <c r="G24" s="90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</row>
    <row r="25" spans="1:32" s="10" customFormat="1" ht="9.9499999999999993" customHeight="1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</row>
    <row r="26" spans="1:32" s="10" customFormat="1" ht="24.95" customHeight="1"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</row>
    <row r="27" spans="1:32" s="10" customFormat="1" ht="24.95" customHeight="1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</row>
    <row r="28" spans="1:32" s="10" customFormat="1" ht="30" customHeight="1"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</row>
    <row r="29" spans="1:32" s="10" customFormat="1" ht="24.95" customHeight="1"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</row>
    <row r="30" spans="1:32" s="10" customFormat="1" ht="24.95" customHeight="1"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</row>
    <row r="31" spans="1:32" s="10" customFormat="1" ht="20.100000000000001" customHeight="1"/>
    <row r="32" spans="1:32" s="10" customFormat="1" ht="24.95" customHeight="1"/>
    <row r="33" s="10" customFormat="1"/>
    <row r="34" s="10" customFormat="1" ht="24.95" customHeight="1"/>
    <row r="35" s="10" customFormat="1"/>
    <row r="36" s="10" customFormat="1"/>
    <row r="37" s="10" customFormat="1"/>
    <row r="38" s="10" customFormat="1"/>
    <row r="39" s="10" customFormat="1"/>
    <row r="40" s="10" customFormat="1"/>
    <row r="41" s="10" customFormat="1"/>
    <row r="42" s="10" customFormat="1"/>
    <row r="43" s="10" customFormat="1"/>
    <row r="44" s="10" customFormat="1"/>
    <row r="45" s="10" customFormat="1" ht="20.25" customHeight="1"/>
    <row r="46" s="10" customFormat="1"/>
    <row r="47" s="10" customFormat="1"/>
    <row r="48" s="10" customFormat="1"/>
    <row r="49" s="10" customFormat="1"/>
    <row r="50" s="10" customFormat="1"/>
    <row r="51" s="10" customFormat="1"/>
    <row r="52" s="10" customFormat="1"/>
    <row r="53" s="10" customFormat="1"/>
    <row r="54" s="10" customFormat="1"/>
    <row r="55" s="10" customFormat="1"/>
    <row r="56" s="10" customFormat="1"/>
    <row r="57" s="10" customFormat="1"/>
    <row r="58" s="10" customFormat="1"/>
    <row r="59" s="10" customFormat="1"/>
    <row r="60" s="10" customFormat="1"/>
    <row r="61" s="10" customFormat="1"/>
    <row r="62" s="10" customFormat="1"/>
    <row r="63" s="10" customFormat="1"/>
    <row r="64" s="10" customFormat="1"/>
    <row r="65" s="10" customFormat="1"/>
    <row r="66" s="10" customFormat="1"/>
    <row r="67" s="10" customFormat="1"/>
    <row r="68" s="10" customFormat="1"/>
    <row r="69" s="10" customFormat="1"/>
    <row r="70" s="10" customFormat="1"/>
    <row r="71" s="10" customFormat="1"/>
    <row r="72" s="10" customFormat="1"/>
    <row r="73" s="10" customFormat="1"/>
    <row r="74" s="10" customFormat="1"/>
    <row r="75" s="10" customFormat="1"/>
    <row r="76" s="10" customFormat="1"/>
    <row r="77" s="10" customFormat="1"/>
    <row r="78" s="10" customFormat="1"/>
    <row r="79" s="10" customFormat="1"/>
    <row r="80" s="10" customFormat="1"/>
    <row r="81" s="10" customFormat="1"/>
    <row r="82" s="10" customFormat="1"/>
    <row r="83" s="10" customFormat="1"/>
    <row r="84" s="10" customFormat="1"/>
    <row r="85" s="10" customFormat="1"/>
    <row r="86" s="10" customFormat="1"/>
    <row r="87" s="10" customFormat="1"/>
    <row r="88" s="10" customFormat="1"/>
    <row r="89" s="10" customFormat="1"/>
    <row r="90" s="10" customFormat="1"/>
    <row r="91" s="10" customFormat="1"/>
    <row r="92" s="10" customFormat="1"/>
    <row r="93" s="10" customFormat="1"/>
    <row r="94" s="10" customFormat="1"/>
    <row r="95" s="10" customFormat="1"/>
    <row r="96" s="10" customFormat="1"/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  <row r="109" s="10" customFormat="1"/>
    <row r="110" s="10" customFormat="1"/>
    <row r="111" s="10" customFormat="1"/>
    <row r="112" s="10" customFormat="1"/>
    <row r="113" s="10" customFormat="1"/>
    <row r="114" s="10" customFormat="1"/>
    <row r="115" s="10" customFormat="1"/>
    <row r="116" s="10" customFormat="1"/>
    <row r="117" s="10" customFormat="1"/>
    <row r="118" s="10" customFormat="1"/>
    <row r="119" s="10" customFormat="1"/>
    <row r="120" s="10" customFormat="1"/>
    <row r="121" s="10" customFormat="1"/>
    <row r="122" s="10" customFormat="1"/>
    <row r="123" s="10" customFormat="1"/>
    <row r="124" s="10" customFormat="1"/>
    <row r="125" s="10" customFormat="1"/>
    <row r="126" s="10" customFormat="1"/>
    <row r="127" s="10" customFormat="1"/>
    <row r="128" s="10" customFormat="1"/>
    <row r="129" s="10" customFormat="1"/>
    <row r="130" s="10" customFormat="1"/>
    <row r="131" s="10" customFormat="1"/>
    <row r="132" s="10" customFormat="1"/>
    <row r="133" s="10" customFormat="1"/>
    <row r="134" s="10" customFormat="1"/>
    <row r="135" s="10" customFormat="1"/>
    <row r="136" s="10" customFormat="1"/>
    <row r="137" s="10" customFormat="1"/>
    <row r="138" s="10" customFormat="1"/>
    <row r="139" s="10" customFormat="1"/>
    <row r="140" s="10" customFormat="1"/>
    <row r="141" s="10" customFormat="1"/>
    <row r="142" s="10" customFormat="1"/>
    <row r="143" s="10" customFormat="1"/>
    <row r="144" s="10" customFormat="1"/>
  </sheetData>
  <mergeCells count="26">
    <mergeCell ref="H18:I18"/>
    <mergeCell ref="F18:G18"/>
    <mergeCell ref="V18:W18"/>
    <mergeCell ref="P4:Q4"/>
    <mergeCell ref="N4:O4"/>
    <mergeCell ref="L4:M4"/>
    <mergeCell ref="J4:K4"/>
    <mergeCell ref="N18:O18"/>
    <mergeCell ref="L18:M18"/>
    <mergeCell ref="J18:K18"/>
    <mergeCell ref="N3:W3"/>
    <mergeCell ref="T18:U18"/>
    <mergeCell ref="R18:S18"/>
    <mergeCell ref="A3:A5"/>
    <mergeCell ref="D4:E4"/>
    <mergeCell ref="F4:G4"/>
    <mergeCell ref="H4:I4"/>
    <mergeCell ref="B4:C4"/>
    <mergeCell ref="B3:I3"/>
    <mergeCell ref="P18:Q18"/>
    <mergeCell ref="J3:M3"/>
    <mergeCell ref="D18:E18"/>
    <mergeCell ref="B18:C18"/>
    <mergeCell ref="V4:W4"/>
    <mergeCell ref="T4:U4"/>
    <mergeCell ref="R4:S4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99CC"/>
  </sheetPr>
  <dimension ref="A1:AZ147"/>
  <sheetViews>
    <sheetView topLeftCell="Y1" zoomScale="85" zoomScaleNormal="85" zoomScaleSheetLayoutView="85" workbookViewId="0">
      <selection activeCell="Y1" sqref="Y1"/>
    </sheetView>
  </sheetViews>
  <sheetFormatPr defaultRowHeight="13.5"/>
  <cols>
    <col min="1" max="1" width="12.25" hidden="1" customWidth="1"/>
    <col min="2" max="10" width="3.625" hidden="1" customWidth="1"/>
    <col min="11" max="11" width="3.75" hidden="1" customWidth="1"/>
    <col min="12" max="23" width="3.625" hidden="1" customWidth="1"/>
    <col min="24" max="24" width="1.625" hidden="1" customWidth="1"/>
    <col min="25" max="25" width="12.375" customWidth="1"/>
    <col min="26" max="39" width="3.625" customWidth="1"/>
    <col min="40" max="40" width="15" customWidth="1"/>
    <col min="41" max="42" width="4.875" customWidth="1"/>
    <col min="43" max="43" width="5.375" customWidth="1"/>
    <col min="44" max="44" width="16.625" customWidth="1"/>
  </cols>
  <sheetData>
    <row r="1" spans="1:44" ht="24.95" customHeight="1">
      <c r="A1" s="9" t="s">
        <v>238</v>
      </c>
      <c r="F1" s="3"/>
      <c r="G1" s="216" t="s">
        <v>385</v>
      </c>
      <c r="Y1" s="9"/>
    </row>
    <row r="2" spans="1:44" ht="24.95" customHeight="1" thickBot="1">
      <c r="A2" s="9"/>
      <c r="U2" s="165" t="s">
        <v>125</v>
      </c>
      <c r="Y2" s="9"/>
    </row>
    <row r="3" spans="1:44" s="10" customFormat="1" ht="20.100000000000001" customHeight="1">
      <c r="A3" s="795" t="s">
        <v>92</v>
      </c>
      <c r="B3" s="844" t="s">
        <v>337</v>
      </c>
      <c r="C3" s="880"/>
      <c r="D3" s="880"/>
      <c r="E3" s="880"/>
      <c r="F3" s="880"/>
      <c r="G3" s="880"/>
      <c r="H3" s="880"/>
      <c r="I3" s="881"/>
      <c r="J3" s="884" t="s">
        <v>30</v>
      </c>
      <c r="K3" s="880"/>
      <c r="L3" s="880"/>
      <c r="M3" s="881"/>
      <c r="N3" s="884" t="s">
        <v>29</v>
      </c>
      <c r="O3" s="880"/>
      <c r="P3" s="880"/>
      <c r="Q3" s="880"/>
      <c r="R3" s="880"/>
      <c r="S3" s="880"/>
      <c r="T3" s="880"/>
      <c r="U3" s="880"/>
      <c r="V3" s="880"/>
      <c r="W3" s="881"/>
      <c r="X3" s="277"/>
      <c r="Y3" s="839" t="s">
        <v>92</v>
      </c>
      <c r="Z3" s="852" t="s">
        <v>173</v>
      </c>
      <c r="AA3" s="853"/>
      <c r="AB3" s="861" t="s">
        <v>174</v>
      </c>
      <c r="AC3" s="862"/>
      <c r="AD3" s="865" t="s">
        <v>175</v>
      </c>
      <c r="AE3" s="866"/>
      <c r="AF3" s="861" t="s">
        <v>130</v>
      </c>
      <c r="AG3" s="862"/>
      <c r="AH3" s="865" t="s">
        <v>176</v>
      </c>
      <c r="AI3" s="866"/>
      <c r="AJ3" s="861" t="s">
        <v>158</v>
      </c>
      <c r="AK3" s="862"/>
      <c r="AL3" s="835" t="s">
        <v>5</v>
      </c>
      <c r="AM3" s="836"/>
      <c r="AN3" s="866"/>
      <c r="AO3" s="839" t="s">
        <v>22</v>
      </c>
      <c r="AP3" s="856"/>
      <c r="AQ3" s="857"/>
    </row>
    <row r="4" spans="1:44" s="10" customFormat="1" ht="38.25" customHeight="1">
      <c r="A4" s="796"/>
      <c r="B4" s="843" t="s">
        <v>26</v>
      </c>
      <c r="C4" s="848"/>
      <c r="D4" s="843" t="s">
        <v>27</v>
      </c>
      <c r="E4" s="848"/>
      <c r="F4" s="888" t="s">
        <v>273</v>
      </c>
      <c r="G4" s="889"/>
      <c r="H4" s="886" t="s">
        <v>343</v>
      </c>
      <c r="I4" s="887"/>
      <c r="J4" s="885" t="s">
        <v>31</v>
      </c>
      <c r="K4" s="848"/>
      <c r="L4" s="843" t="s">
        <v>32</v>
      </c>
      <c r="M4" s="883"/>
      <c r="N4" s="885" t="s">
        <v>28</v>
      </c>
      <c r="O4" s="848"/>
      <c r="P4" s="886" t="s">
        <v>344</v>
      </c>
      <c r="Q4" s="891"/>
      <c r="R4" s="843" t="s">
        <v>177</v>
      </c>
      <c r="S4" s="848"/>
      <c r="T4" s="843" t="s">
        <v>44</v>
      </c>
      <c r="U4" s="848"/>
      <c r="V4" s="888" t="s">
        <v>190</v>
      </c>
      <c r="W4" s="890"/>
      <c r="X4" s="357"/>
      <c r="Y4" s="831"/>
      <c r="Z4" s="854"/>
      <c r="AA4" s="855"/>
      <c r="AB4" s="863"/>
      <c r="AC4" s="864"/>
      <c r="AD4" s="867"/>
      <c r="AE4" s="868"/>
      <c r="AF4" s="863"/>
      <c r="AG4" s="864"/>
      <c r="AH4" s="867"/>
      <c r="AI4" s="868"/>
      <c r="AJ4" s="863"/>
      <c r="AK4" s="864"/>
      <c r="AL4" s="867"/>
      <c r="AM4" s="869"/>
      <c r="AN4" s="868"/>
      <c r="AO4" s="858"/>
      <c r="AP4" s="859"/>
      <c r="AQ4" s="860"/>
    </row>
    <row r="5" spans="1:44" s="10" customFormat="1" ht="20.100000000000001" customHeight="1">
      <c r="A5" s="797"/>
      <c r="B5" s="161" t="s">
        <v>120</v>
      </c>
      <c r="C5" s="161" t="s">
        <v>178</v>
      </c>
      <c r="D5" s="161" t="s">
        <v>120</v>
      </c>
      <c r="E5" s="161" t="s">
        <v>178</v>
      </c>
      <c r="F5" s="161" t="s">
        <v>120</v>
      </c>
      <c r="G5" s="161" t="s">
        <v>178</v>
      </c>
      <c r="H5" s="161" t="s">
        <v>120</v>
      </c>
      <c r="I5" s="496" t="s">
        <v>178</v>
      </c>
      <c r="J5" s="279" t="s">
        <v>120</v>
      </c>
      <c r="K5" s="161" t="s">
        <v>178</v>
      </c>
      <c r="L5" s="161" t="s">
        <v>120</v>
      </c>
      <c r="M5" s="361" t="s">
        <v>178</v>
      </c>
      <c r="N5" s="274" t="s">
        <v>121</v>
      </c>
      <c r="O5" s="161" t="s">
        <v>178</v>
      </c>
      <c r="P5" s="161" t="s">
        <v>121</v>
      </c>
      <c r="Q5" s="161" t="s">
        <v>178</v>
      </c>
      <c r="R5" s="161" t="s">
        <v>121</v>
      </c>
      <c r="S5" s="161" t="s">
        <v>178</v>
      </c>
      <c r="T5" s="161" t="s">
        <v>121</v>
      </c>
      <c r="U5" s="161" t="s">
        <v>178</v>
      </c>
      <c r="V5" s="161" t="s">
        <v>121</v>
      </c>
      <c r="W5" s="361" t="s">
        <v>178</v>
      </c>
      <c r="X5" s="277"/>
      <c r="Y5" s="831"/>
      <c r="Z5" s="161" t="s">
        <v>121</v>
      </c>
      <c r="AA5" s="496" t="s">
        <v>178</v>
      </c>
      <c r="AB5" s="279" t="s">
        <v>121</v>
      </c>
      <c r="AC5" s="361" t="s">
        <v>178</v>
      </c>
      <c r="AD5" s="274" t="s">
        <v>121</v>
      </c>
      <c r="AE5" s="496" t="s">
        <v>178</v>
      </c>
      <c r="AF5" s="279" t="s">
        <v>121</v>
      </c>
      <c r="AG5" s="361" t="s">
        <v>178</v>
      </c>
      <c r="AH5" s="274" t="s">
        <v>121</v>
      </c>
      <c r="AI5" s="496" t="s">
        <v>178</v>
      </c>
      <c r="AJ5" s="279" t="s">
        <v>121</v>
      </c>
      <c r="AK5" s="361" t="s">
        <v>178</v>
      </c>
      <c r="AL5" s="274" t="s">
        <v>121</v>
      </c>
      <c r="AM5" s="161" t="s">
        <v>178</v>
      </c>
      <c r="AN5" s="496" t="s">
        <v>223</v>
      </c>
      <c r="AO5" s="279" t="s">
        <v>179</v>
      </c>
      <c r="AP5" s="161" t="s">
        <v>180</v>
      </c>
      <c r="AQ5" s="547" t="s">
        <v>122</v>
      </c>
    </row>
    <row r="6" spans="1:44" s="10" customFormat="1" ht="30" customHeight="1">
      <c r="A6" s="267" t="s">
        <v>67</v>
      </c>
      <c r="B6" s="353">
        <v>1</v>
      </c>
      <c r="C6" s="353">
        <v>6</v>
      </c>
      <c r="D6" s="353"/>
      <c r="E6" s="353"/>
      <c r="F6" s="353">
        <v>1</v>
      </c>
      <c r="G6" s="353">
        <v>1</v>
      </c>
      <c r="H6" s="353"/>
      <c r="I6" s="368"/>
      <c r="J6" s="375">
        <v>12</v>
      </c>
      <c r="K6" s="353">
        <v>12</v>
      </c>
      <c r="L6" s="353"/>
      <c r="M6" s="239"/>
      <c r="N6" s="372"/>
      <c r="O6" s="353"/>
      <c r="P6" s="353"/>
      <c r="Q6" s="353"/>
      <c r="R6" s="353"/>
      <c r="S6" s="353"/>
      <c r="T6" s="353"/>
      <c r="U6" s="353"/>
      <c r="V6" s="353"/>
      <c r="W6" s="353"/>
      <c r="X6" s="358"/>
      <c r="Y6" s="267" t="s">
        <v>67</v>
      </c>
      <c r="Z6" s="353">
        <v>7</v>
      </c>
      <c r="AA6" s="368">
        <v>6</v>
      </c>
      <c r="AB6" s="375"/>
      <c r="AC6" s="239"/>
      <c r="AD6" s="372">
        <v>8</v>
      </c>
      <c r="AE6" s="368">
        <v>1</v>
      </c>
      <c r="AF6" s="375"/>
      <c r="AG6" s="239"/>
      <c r="AH6" s="372"/>
      <c r="AI6" s="368"/>
      <c r="AJ6" s="375">
        <v>14</v>
      </c>
      <c r="AK6" s="239">
        <v>1</v>
      </c>
      <c r="AL6" s="372"/>
      <c r="AM6" s="353"/>
      <c r="AN6" s="368"/>
      <c r="AO6" s="375">
        <f>B6+D6+F6+H6+J6+L6</f>
        <v>14</v>
      </c>
      <c r="AP6" s="353">
        <f t="shared" ref="AP6:AP17" si="0">N6+P6+R6+T6+V6+Z6+AB6+AD6+AF6+AH6+AJ6+AL6</f>
        <v>29</v>
      </c>
      <c r="AQ6" s="239">
        <f t="shared" ref="AQ6:AQ17" si="1">C6+E6+G6+I6+K6+M6+O6+Q6+S6+U6+W6+AA6+AC6+AE6+AG6+AI6+AK6+AM6</f>
        <v>27</v>
      </c>
      <c r="AR6" s="103"/>
    </row>
    <row r="7" spans="1:44" s="10" customFormat="1" ht="30" customHeight="1">
      <c r="A7" s="267" t="s">
        <v>55</v>
      </c>
      <c r="B7" s="353">
        <v>3</v>
      </c>
      <c r="C7" s="353">
        <v>3</v>
      </c>
      <c r="D7" s="353"/>
      <c r="E7" s="353"/>
      <c r="F7" s="353">
        <v>6</v>
      </c>
      <c r="G7" s="353">
        <v>6</v>
      </c>
      <c r="H7" s="353">
        <v>1</v>
      </c>
      <c r="I7" s="368">
        <v>1</v>
      </c>
      <c r="J7" s="375">
        <v>12</v>
      </c>
      <c r="K7" s="353">
        <v>12</v>
      </c>
      <c r="L7" s="353"/>
      <c r="M7" s="239"/>
      <c r="N7" s="372"/>
      <c r="O7" s="353"/>
      <c r="P7" s="353"/>
      <c r="Q7" s="353"/>
      <c r="R7" s="353"/>
      <c r="S7" s="353"/>
      <c r="T7" s="353"/>
      <c r="U7" s="353"/>
      <c r="V7" s="353"/>
      <c r="W7" s="353"/>
      <c r="X7" s="358"/>
      <c r="Y7" s="267" t="s">
        <v>55</v>
      </c>
      <c r="Z7" s="353">
        <v>9</v>
      </c>
      <c r="AA7" s="368">
        <v>6</v>
      </c>
      <c r="AB7" s="375">
        <v>1</v>
      </c>
      <c r="AC7" s="239">
        <v>1</v>
      </c>
      <c r="AD7" s="372">
        <v>1</v>
      </c>
      <c r="AE7" s="368">
        <v>1</v>
      </c>
      <c r="AF7" s="375"/>
      <c r="AG7" s="239"/>
      <c r="AH7" s="372"/>
      <c r="AI7" s="368"/>
      <c r="AJ7" s="375">
        <v>18</v>
      </c>
      <c r="AK7" s="239">
        <v>1</v>
      </c>
      <c r="AL7" s="372"/>
      <c r="AM7" s="353"/>
      <c r="AN7" s="368"/>
      <c r="AO7" s="375">
        <f t="shared" ref="AO7:AO17" si="2">B7+D7+F7+H7+J7+L7</f>
        <v>22</v>
      </c>
      <c r="AP7" s="353">
        <f>N7+P7+R7+T7+V7+Z7+AB7+AD7+AF7+AH7+AJ7+AL7</f>
        <v>29</v>
      </c>
      <c r="AQ7" s="239">
        <f>C7+E7+G7+I7+K7+M7+O7+Q7+S7+U7+W7+AA7+AC7+AE7+AG7+AI7+AK7+AM7</f>
        <v>31</v>
      </c>
      <c r="AR7" s="103"/>
    </row>
    <row r="8" spans="1:44" s="10" customFormat="1" ht="30" customHeight="1">
      <c r="A8" s="267" t="s">
        <v>56</v>
      </c>
      <c r="B8" s="353">
        <v>1</v>
      </c>
      <c r="C8" s="353">
        <v>3</v>
      </c>
      <c r="D8" s="353"/>
      <c r="E8" s="353"/>
      <c r="F8" s="353">
        <v>1</v>
      </c>
      <c r="G8" s="353">
        <v>1</v>
      </c>
      <c r="H8" s="353"/>
      <c r="I8" s="368"/>
      <c r="J8" s="375">
        <v>11</v>
      </c>
      <c r="K8" s="353">
        <v>11</v>
      </c>
      <c r="L8" s="353"/>
      <c r="M8" s="239"/>
      <c r="N8" s="372"/>
      <c r="O8" s="353"/>
      <c r="P8" s="353"/>
      <c r="Q8" s="353"/>
      <c r="R8" s="353"/>
      <c r="S8" s="353"/>
      <c r="T8" s="353"/>
      <c r="U8" s="353"/>
      <c r="V8" s="353">
        <v>1</v>
      </c>
      <c r="W8" s="353">
        <v>1</v>
      </c>
      <c r="X8" s="358"/>
      <c r="Y8" s="267" t="s">
        <v>56</v>
      </c>
      <c r="Z8" s="353">
        <v>8</v>
      </c>
      <c r="AA8" s="368">
        <v>3</v>
      </c>
      <c r="AB8" s="375"/>
      <c r="AC8" s="239"/>
      <c r="AD8" s="372">
        <v>16</v>
      </c>
      <c r="AE8" s="368">
        <v>1</v>
      </c>
      <c r="AF8" s="375"/>
      <c r="AG8" s="239"/>
      <c r="AH8" s="372"/>
      <c r="AI8" s="368"/>
      <c r="AJ8" s="375">
        <v>12</v>
      </c>
      <c r="AK8" s="239">
        <v>1</v>
      </c>
      <c r="AL8" s="368"/>
      <c r="AM8" s="368"/>
      <c r="AN8" s="368"/>
      <c r="AO8" s="375">
        <f t="shared" si="2"/>
        <v>13</v>
      </c>
      <c r="AP8" s="353">
        <f>N8+P8+R8+T8+V8+Z8+AB8+AD8+AF8+AH8+AJ8+AL8</f>
        <v>37</v>
      </c>
      <c r="AQ8" s="239">
        <f>C8+E8+G8+I8+K8+M8+O8+Q8+S8+U8+W8+AA8+AC8+AE8+AG8+AI8+AK8+AM8</f>
        <v>21</v>
      </c>
      <c r="AR8" s="103"/>
    </row>
    <row r="9" spans="1:44" s="10" customFormat="1" ht="30" customHeight="1">
      <c r="A9" s="267" t="s">
        <v>57</v>
      </c>
      <c r="B9" s="353">
        <v>1</v>
      </c>
      <c r="C9" s="353">
        <v>3</v>
      </c>
      <c r="D9" s="353">
        <v>1</v>
      </c>
      <c r="E9" s="353">
        <v>1</v>
      </c>
      <c r="F9" s="353"/>
      <c r="G9" s="353"/>
      <c r="H9" s="353"/>
      <c r="I9" s="368"/>
      <c r="J9" s="375">
        <v>12</v>
      </c>
      <c r="K9" s="353">
        <v>12</v>
      </c>
      <c r="L9" s="353">
        <v>5</v>
      </c>
      <c r="M9" s="239">
        <v>5</v>
      </c>
      <c r="N9" s="372"/>
      <c r="O9" s="353"/>
      <c r="P9" s="353"/>
      <c r="Q9" s="353"/>
      <c r="R9" s="353"/>
      <c r="S9" s="353"/>
      <c r="T9" s="353"/>
      <c r="U9" s="353"/>
      <c r="V9" s="353"/>
      <c r="W9" s="353"/>
      <c r="X9" s="358"/>
      <c r="Y9" s="267" t="s">
        <v>57</v>
      </c>
      <c r="Z9" s="353">
        <v>7</v>
      </c>
      <c r="AA9" s="368">
        <v>4</v>
      </c>
      <c r="AB9" s="375"/>
      <c r="AC9" s="239"/>
      <c r="AD9" s="372">
        <v>2</v>
      </c>
      <c r="AE9" s="368">
        <v>1</v>
      </c>
      <c r="AF9" s="375"/>
      <c r="AG9" s="239"/>
      <c r="AH9" s="372"/>
      <c r="AI9" s="368"/>
      <c r="AJ9" s="375">
        <v>15</v>
      </c>
      <c r="AK9" s="239">
        <v>2</v>
      </c>
      <c r="AL9" s="372"/>
      <c r="AM9" s="353"/>
      <c r="AN9" s="386"/>
      <c r="AO9" s="375">
        <f t="shared" si="2"/>
        <v>19</v>
      </c>
      <c r="AP9" s="353">
        <f t="shared" si="0"/>
        <v>24</v>
      </c>
      <c r="AQ9" s="239">
        <f t="shared" si="1"/>
        <v>28</v>
      </c>
      <c r="AR9" s="103"/>
    </row>
    <row r="10" spans="1:44" s="10" customFormat="1" ht="30" customHeight="1">
      <c r="A10" s="267" t="s">
        <v>58</v>
      </c>
      <c r="B10" s="353">
        <v>1</v>
      </c>
      <c r="C10" s="353">
        <v>3</v>
      </c>
      <c r="D10" s="353"/>
      <c r="E10" s="353"/>
      <c r="F10" s="353">
        <v>1</v>
      </c>
      <c r="G10" s="353">
        <v>4</v>
      </c>
      <c r="H10" s="353"/>
      <c r="I10" s="368"/>
      <c r="J10" s="375">
        <v>12</v>
      </c>
      <c r="K10" s="353">
        <v>12</v>
      </c>
      <c r="L10" s="353"/>
      <c r="M10" s="239"/>
      <c r="N10" s="372"/>
      <c r="O10" s="353"/>
      <c r="P10" s="353"/>
      <c r="Q10" s="353"/>
      <c r="R10" s="353"/>
      <c r="S10" s="353"/>
      <c r="T10" s="353"/>
      <c r="U10" s="353"/>
      <c r="V10" s="353"/>
      <c r="W10" s="353"/>
      <c r="X10" s="358"/>
      <c r="Y10" s="267" t="s">
        <v>58</v>
      </c>
      <c r="Z10" s="353">
        <v>8</v>
      </c>
      <c r="AA10" s="368">
        <v>3</v>
      </c>
      <c r="AB10" s="375"/>
      <c r="AC10" s="239"/>
      <c r="AD10" s="372"/>
      <c r="AE10" s="368"/>
      <c r="AF10" s="375"/>
      <c r="AG10" s="239"/>
      <c r="AH10" s="372"/>
      <c r="AI10" s="368"/>
      <c r="AJ10" s="375">
        <v>16</v>
      </c>
      <c r="AK10" s="239">
        <v>1</v>
      </c>
      <c r="AL10" s="372"/>
      <c r="AM10" s="353"/>
      <c r="AN10" s="368"/>
      <c r="AO10" s="375">
        <f t="shared" si="2"/>
        <v>14</v>
      </c>
      <c r="AP10" s="353">
        <f t="shared" si="0"/>
        <v>24</v>
      </c>
      <c r="AQ10" s="239">
        <f t="shared" si="1"/>
        <v>23</v>
      </c>
      <c r="AR10" s="103"/>
    </row>
    <row r="11" spans="1:44" s="10" customFormat="1" ht="30" customHeight="1">
      <c r="A11" s="267" t="s">
        <v>59</v>
      </c>
      <c r="B11" s="353">
        <v>2</v>
      </c>
      <c r="C11" s="353">
        <v>4</v>
      </c>
      <c r="D11" s="353"/>
      <c r="E11" s="353"/>
      <c r="F11" s="353">
        <v>1</v>
      </c>
      <c r="G11" s="353">
        <v>1</v>
      </c>
      <c r="H11" s="353"/>
      <c r="I11" s="368"/>
      <c r="J11" s="375">
        <v>12</v>
      </c>
      <c r="K11" s="353">
        <v>12</v>
      </c>
      <c r="L11" s="353"/>
      <c r="M11" s="239"/>
      <c r="N11" s="372"/>
      <c r="O11" s="353"/>
      <c r="P11" s="353"/>
      <c r="Q11" s="353"/>
      <c r="R11" s="353"/>
      <c r="S11" s="353"/>
      <c r="T11" s="353"/>
      <c r="U11" s="353"/>
      <c r="V11" s="353"/>
      <c r="W11" s="353"/>
      <c r="X11" s="358"/>
      <c r="Y11" s="267" t="s">
        <v>59</v>
      </c>
      <c r="Z11" s="353">
        <v>8</v>
      </c>
      <c r="AA11" s="368">
        <v>5</v>
      </c>
      <c r="AB11" s="375"/>
      <c r="AC11" s="239"/>
      <c r="AD11" s="372">
        <v>2</v>
      </c>
      <c r="AE11" s="368">
        <v>1</v>
      </c>
      <c r="AF11" s="375"/>
      <c r="AG11" s="239"/>
      <c r="AH11" s="372"/>
      <c r="AI11" s="368"/>
      <c r="AJ11" s="375">
        <v>18</v>
      </c>
      <c r="AK11" s="239">
        <v>1</v>
      </c>
      <c r="AL11" s="372"/>
      <c r="AM11" s="353"/>
      <c r="AN11" s="385"/>
      <c r="AO11" s="375">
        <f t="shared" si="2"/>
        <v>15</v>
      </c>
      <c r="AP11" s="353">
        <f t="shared" si="0"/>
        <v>28</v>
      </c>
      <c r="AQ11" s="239">
        <f t="shared" si="1"/>
        <v>24</v>
      </c>
      <c r="AR11" s="103"/>
    </row>
    <row r="12" spans="1:44" s="10" customFormat="1" ht="30" customHeight="1">
      <c r="A12" s="267" t="s">
        <v>60</v>
      </c>
      <c r="B12" s="353">
        <v>1</v>
      </c>
      <c r="C12" s="353">
        <v>4</v>
      </c>
      <c r="D12" s="353"/>
      <c r="E12" s="353"/>
      <c r="F12" s="353">
        <v>1</v>
      </c>
      <c r="G12" s="353">
        <v>5</v>
      </c>
      <c r="H12" s="353">
        <v>1</v>
      </c>
      <c r="I12" s="368">
        <v>1</v>
      </c>
      <c r="J12" s="375">
        <v>12</v>
      </c>
      <c r="K12" s="353">
        <v>16</v>
      </c>
      <c r="L12" s="353"/>
      <c r="M12" s="239"/>
      <c r="N12" s="372"/>
      <c r="O12" s="353"/>
      <c r="P12" s="353"/>
      <c r="Q12" s="353"/>
      <c r="R12" s="353"/>
      <c r="S12" s="353"/>
      <c r="T12" s="353"/>
      <c r="U12" s="353"/>
      <c r="V12" s="353"/>
      <c r="W12" s="353"/>
      <c r="X12" s="358"/>
      <c r="Y12" s="267" t="s">
        <v>60</v>
      </c>
      <c r="Z12" s="353">
        <v>14</v>
      </c>
      <c r="AA12" s="368">
        <v>5</v>
      </c>
      <c r="AB12" s="375"/>
      <c r="AC12" s="239"/>
      <c r="AD12" s="372"/>
      <c r="AE12" s="368"/>
      <c r="AF12" s="375"/>
      <c r="AG12" s="239"/>
      <c r="AH12" s="372"/>
      <c r="AI12" s="368"/>
      <c r="AJ12" s="375">
        <v>22</v>
      </c>
      <c r="AK12" s="239">
        <v>1</v>
      </c>
      <c r="AL12" s="372">
        <v>1</v>
      </c>
      <c r="AM12" s="353">
        <v>1</v>
      </c>
      <c r="AN12" s="368" t="s">
        <v>464</v>
      </c>
      <c r="AO12" s="375">
        <f t="shared" si="2"/>
        <v>15</v>
      </c>
      <c r="AP12" s="353">
        <f t="shared" si="0"/>
        <v>37</v>
      </c>
      <c r="AQ12" s="239">
        <f t="shared" si="1"/>
        <v>33</v>
      </c>
      <c r="AR12" s="103"/>
    </row>
    <row r="13" spans="1:44" s="10" customFormat="1" ht="30" customHeight="1">
      <c r="A13" s="267" t="s">
        <v>61</v>
      </c>
      <c r="B13" s="353">
        <v>1</v>
      </c>
      <c r="C13" s="353">
        <v>6</v>
      </c>
      <c r="D13" s="353"/>
      <c r="E13" s="353"/>
      <c r="F13" s="353"/>
      <c r="G13" s="353"/>
      <c r="H13" s="353"/>
      <c r="I13" s="368"/>
      <c r="J13" s="375">
        <v>12</v>
      </c>
      <c r="K13" s="353">
        <v>12</v>
      </c>
      <c r="L13" s="353"/>
      <c r="M13" s="239"/>
      <c r="N13" s="372"/>
      <c r="O13" s="353"/>
      <c r="P13" s="353"/>
      <c r="Q13" s="353"/>
      <c r="R13" s="353"/>
      <c r="S13" s="353"/>
      <c r="T13" s="353"/>
      <c r="U13" s="353"/>
      <c r="V13" s="353"/>
      <c r="W13" s="353"/>
      <c r="X13" s="358"/>
      <c r="Y13" s="267" t="s">
        <v>61</v>
      </c>
      <c r="Z13" s="353">
        <v>7</v>
      </c>
      <c r="AA13" s="368">
        <v>7</v>
      </c>
      <c r="AB13" s="375"/>
      <c r="AC13" s="239"/>
      <c r="AD13" s="372"/>
      <c r="AE13" s="368"/>
      <c r="AF13" s="375"/>
      <c r="AG13" s="239"/>
      <c r="AH13" s="372"/>
      <c r="AI13" s="368"/>
      <c r="AJ13" s="375">
        <v>14</v>
      </c>
      <c r="AK13" s="239">
        <v>1</v>
      </c>
      <c r="AL13" s="372"/>
      <c r="AM13" s="353"/>
      <c r="AN13" s="368"/>
      <c r="AO13" s="375">
        <f t="shared" si="2"/>
        <v>13</v>
      </c>
      <c r="AP13" s="353">
        <f t="shared" si="0"/>
        <v>21</v>
      </c>
      <c r="AQ13" s="239">
        <f t="shared" si="1"/>
        <v>26</v>
      </c>
      <c r="AR13" s="103"/>
    </row>
    <row r="14" spans="1:44" s="10" customFormat="1" ht="30" customHeight="1">
      <c r="A14" s="267" t="s">
        <v>62</v>
      </c>
      <c r="B14" s="353">
        <v>1</v>
      </c>
      <c r="C14" s="353">
        <v>4</v>
      </c>
      <c r="D14" s="353"/>
      <c r="E14" s="353"/>
      <c r="F14" s="353">
        <v>1</v>
      </c>
      <c r="G14" s="353">
        <v>3</v>
      </c>
      <c r="H14" s="353"/>
      <c r="I14" s="368"/>
      <c r="J14" s="375">
        <v>12</v>
      </c>
      <c r="K14" s="353">
        <v>12</v>
      </c>
      <c r="L14" s="353">
        <v>8</v>
      </c>
      <c r="M14" s="239">
        <v>6</v>
      </c>
      <c r="N14" s="372"/>
      <c r="O14" s="353"/>
      <c r="P14" s="353"/>
      <c r="Q14" s="353"/>
      <c r="R14" s="353"/>
      <c r="S14" s="353"/>
      <c r="T14" s="353"/>
      <c r="U14" s="353"/>
      <c r="V14" s="353"/>
      <c r="W14" s="353"/>
      <c r="X14" s="358"/>
      <c r="Y14" s="267" t="s">
        <v>62</v>
      </c>
      <c r="Z14" s="353">
        <v>8</v>
      </c>
      <c r="AA14" s="368">
        <v>4</v>
      </c>
      <c r="AB14" s="375"/>
      <c r="AC14" s="239"/>
      <c r="AD14" s="372">
        <v>12</v>
      </c>
      <c r="AE14" s="368">
        <v>1</v>
      </c>
      <c r="AF14" s="375"/>
      <c r="AG14" s="239"/>
      <c r="AH14" s="372"/>
      <c r="AI14" s="368"/>
      <c r="AJ14" s="375">
        <v>15</v>
      </c>
      <c r="AK14" s="239">
        <v>1</v>
      </c>
      <c r="AL14" s="372"/>
      <c r="AM14" s="353"/>
      <c r="AN14" s="368"/>
      <c r="AO14" s="375">
        <f t="shared" si="2"/>
        <v>22</v>
      </c>
      <c r="AP14" s="353">
        <f t="shared" si="0"/>
        <v>35</v>
      </c>
      <c r="AQ14" s="239">
        <f t="shared" si="1"/>
        <v>31</v>
      </c>
      <c r="AR14" s="103"/>
    </row>
    <row r="15" spans="1:44" s="10" customFormat="1" ht="30" customHeight="1">
      <c r="A15" s="267" t="s">
        <v>63</v>
      </c>
      <c r="B15" s="353">
        <v>1</v>
      </c>
      <c r="C15" s="353">
        <v>7</v>
      </c>
      <c r="D15" s="353"/>
      <c r="E15" s="353"/>
      <c r="F15" s="353">
        <v>1</v>
      </c>
      <c r="G15" s="353">
        <v>1</v>
      </c>
      <c r="H15" s="353"/>
      <c r="I15" s="368"/>
      <c r="J15" s="375">
        <v>12</v>
      </c>
      <c r="K15" s="353">
        <v>12</v>
      </c>
      <c r="L15" s="353"/>
      <c r="M15" s="239"/>
      <c r="N15" s="372"/>
      <c r="O15" s="353"/>
      <c r="P15" s="353"/>
      <c r="Q15" s="353"/>
      <c r="R15" s="353"/>
      <c r="S15" s="353"/>
      <c r="T15" s="353"/>
      <c r="U15" s="353"/>
      <c r="V15" s="353"/>
      <c r="W15" s="353"/>
      <c r="X15" s="358"/>
      <c r="Y15" s="267" t="s">
        <v>63</v>
      </c>
      <c r="Z15" s="353">
        <v>13</v>
      </c>
      <c r="AA15" s="368">
        <v>5</v>
      </c>
      <c r="AB15" s="375"/>
      <c r="AC15" s="239"/>
      <c r="AD15" s="372">
        <v>16</v>
      </c>
      <c r="AE15" s="368">
        <v>1</v>
      </c>
      <c r="AF15" s="375"/>
      <c r="AG15" s="239"/>
      <c r="AH15" s="372"/>
      <c r="AI15" s="368"/>
      <c r="AJ15" s="375">
        <v>17</v>
      </c>
      <c r="AK15" s="239">
        <v>1</v>
      </c>
      <c r="AL15" s="372"/>
      <c r="AM15" s="353"/>
      <c r="AN15" s="368"/>
      <c r="AO15" s="375">
        <f t="shared" si="2"/>
        <v>14</v>
      </c>
      <c r="AP15" s="353">
        <f t="shared" si="0"/>
        <v>46</v>
      </c>
      <c r="AQ15" s="239">
        <f t="shared" si="1"/>
        <v>27</v>
      </c>
      <c r="AR15" s="103"/>
    </row>
    <row r="16" spans="1:44" s="10" customFormat="1" ht="30" customHeight="1">
      <c r="A16" s="267" t="s">
        <v>64</v>
      </c>
      <c r="B16" s="353">
        <v>1</v>
      </c>
      <c r="C16" s="353">
        <v>4</v>
      </c>
      <c r="D16" s="353"/>
      <c r="E16" s="353"/>
      <c r="F16" s="353"/>
      <c r="G16" s="353"/>
      <c r="H16" s="353"/>
      <c r="I16" s="368"/>
      <c r="J16" s="375">
        <v>12</v>
      </c>
      <c r="K16" s="353">
        <v>12</v>
      </c>
      <c r="L16" s="353"/>
      <c r="M16" s="239"/>
      <c r="N16" s="372"/>
      <c r="O16" s="353"/>
      <c r="P16" s="353"/>
      <c r="Q16" s="353"/>
      <c r="R16" s="353"/>
      <c r="S16" s="353"/>
      <c r="T16" s="353"/>
      <c r="U16" s="353"/>
      <c r="V16" s="353"/>
      <c r="W16" s="353"/>
      <c r="X16" s="358"/>
      <c r="Y16" s="267" t="s">
        <v>64</v>
      </c>
      <c r="Z16" s="353">
        <v>10</v>
      </c>
      <c r="AA16" s="368">
        <v>6</v>
      </c>
      <c r="AB16" s="375"/>
      <c r="AC16" s="239"/>
      <c r="AD16" s="372">
        <v>1</v>
      </c>
      <c r="AE16" s="368">
        <v>1</v>
      </c>
      <c r="AF16" s="375"/>
      <c r="AG16" s="239"/>
      <c r="AH16" s="372"/>
      <c r="AI16" s="368"/>
      <c r="AJ16" s="375">
        <v>18</v>
      </c>
      <c r="AK16" s="239">
        <v>1</v>
      </c>
      <c r="AL16" s="372">
        <v>1</v>
      </c>
      <c r="AM16" s="353">
        <v>1</v>
      </c>
      <c r="AN16" s="368" t="s">
        <v>465</v>
      </c>
      <c r="AO16" s="375">
        <f t="shared" si="2"/>
        <v>13</v>
      </c>
      <c r="AP16" s="353">
        <f t="shared" si="0"/>
        <v>30</v>
      </c>
      <c r="AQ16" s="239">
        <f t="shared" si="1"/>
        <v>25</v>
      </c>
      <c r="AR16" s="103"/>
    </row>
    <row r="17" spans="1:52" s="10" customFormat="1" ht="30" customHeight="1" thickBot="1">
      <c r="A17" s="392" t="s">
        <v>65</v>
      </c>
      <c r="B17" s="387">
        <v>1</v>
      </c>
      <c r="C17" s="387">
        <v>3</v>
      </c>
      <c r="D17" s="387"/>
      <c r="E17" s="387"/>
      <c r="F17" s="387">
        <v>1</v>
      </c>
      <c r="G17" s="387">
        <v>2</v>
      </c>
      <c r="H17" s="387"/>
      <c r="I17" s="388"/>
      <c r="J17" s="389">
        <v>12</v>
      </c>
      <c r="K17" s="387">
        <v>14</v>
      </c>
      <c r="L17" s="387"/>
      <c r="M17" s="390"/>
      <c r="N17" s="391"/>
      <c r="O17" s="387"/>
      <c r="P17" s="387"/>
      <c r="Q17" s="387"/>
      <c r="R17" s="387"/>
      <c r="S17" s="387"/>
      <c r="T17" s="387"/>
      <c r="U17" s="387"/>
      <c r="V17" s="387"/>
      <c r="W17" s="387"/>
      <c r="X17" s="358"/>
      <c r="Y17" s="392" t="s">
        <v>65</v>
      </c>
      <c r="Z17" s="387">
        <v>11</v>
      </c>
      <c r="AA17" s="388">
        <v>9</v>
      </c>
      <c r="AB17" s="389"/>
      <c r="AC17" s="390"/>
      <c r="AD17" s="391">
        <v>16</v>
      </c>
      <c r="AE17" s="388">
        <v>1</v>
      </c>
      <c r="AF17" s="389"/>
      <c r="AG17" s="390"/>
      <c r="AH17" s="391"/>
      <c r="AI17" s="388"/>
      <c r="AJ17" s="389">
        <v>19</v>
      </c>
      <c r="AK17" s="390">
        <v>1</v>
      </c>
      <c r="AL17" s="391"/>
      <c r="AM17" s="387"/>
      <c r="AN17" s="388"/>
      <c r="AO17" s="389">
        <f t="shared" si="2"/>
        <v>14</v>
      </c>
      <c r="AP17" s="387">
        <f t="shared" si="0"/>
        <v>46</v>
      </c>
      <c r="AQ17" s="390">
        <f t="shared" si="1"/>
        <v>30</v>
      </c>
      <c r="AR17" s="103"/>
    </row>
    <row r="18" spans="1:52" s="10" customFormat="1" ht="26.25" customHeight="1" thickTop="1">
      <c r="A18" s="276" t="s">
        <v>200</v>
      </c>
      <c r="B18" s="870">
        <f>COUNT(B6:B17)</f>
        <v>12</v>
      </c>
      <c r="C18" s="871"/>
      <c r="D18" s="870">
        <f>COUNT(D6:D17)</f>
        <v>1</v>
      </c>
      <c r="E18" s="871"/>
      <c r="F18" s="870">
        <f>COUNT(F6:F17)</f>
        <v>9</v>
      </c>
      <c r="G18" s="871"/>
      <c r="H18" s="870">
        <f>COUNT(H6:H17)</f>
        <v>2</v>
      </c>
      <c r="I18" s="872"/>
      <c r="J18" s="873">
        <f>COUNT(J6:J17)</f>
        <v>12</v>
      </c>
      <c r="K18" s="871"/>
      <c r="L18" s="870">
        <f>COUNT(L6:L17)</f>
        <v>2</v>
      </c>
      <c r="M18" s="872"/>
      <c r="N18" s="873">
        <f>COUNT(N6:N17)</f>
        <v>0</v>
      </c>
      <c r="O18" s="871"/>
      <c r="P18" s="870">
        <f>COUNT(P6:P17)</f>
        <v>0</v>
      </c>
      <c r="Q18" s="871"/>
      <c r="R18" s="870">
        <f>COUNT(R6:R17)</f>
        <v>0</v>
      </c>
      <c r="S18" s="871"/>
      <c r="T18" s="870">
        <f>COUNT(T6:T17)</f>
        <v>0</v>
      </c>
      <c r="U18" s="871"/>
      <c r="V18" s="870">
        <f>COUNT(V6:V17)</f>
        <v>1</v>
      </c>
      <c r="W18" s="872"/>
      <c r="X18" s="172"/>
      <c r="Y18" s="276" t="s">
        <v>200</v>
      </c>
      <c r="Z18" s="838">
        <f>COUNT(Z6:Z17)</f>
        <v>12</v>
      </c>
      <c r="AA18" s="846"/>
      <c r="AB18" s="851">
        <f>COUNT(AB6:AB17)</f>
        <v>1</v>
      </c>
      <c r="AC18" s="847"/>
      <c r="AD18" s="850">
        <f>COUNT(AD6:AD17)</f>
        <v>9</v>
      </c>
      <c r="AE18" s="846"/>
      <c r="AF18" s="851">
        <f>COUNT(AF6:AF17)</f>
        <v>0</v>
      </c>
      <c r="AG18" s="847"/>
      <c r="AH18" s="850">
        <f>SUM(AH5:AH16)</f>
        <v>0</v>
      </c>
      <c r="AI18" s="846"/>
      <c r="AJ18" s="851">
        <f>COUNT(AJ6:AJ17)</f>
        <v>12</v>
      </c>
      <c r="AK18" s="847"/>
      <c r="AL18" s="850">
        <f>COUNT(AL6:AL17)</f>
        <v>2</v>
      </c>
      <c r="AM18" s="838"/>
      <c r="AN18" s="531"/>
      <c r="AO18" s="851">
        <f>COUNT(AO6:AO17)</f>
        <v>12</v>
      </c>
      <c r="AP18" s="838"/>
      <c r="AQ18" s="847"/>
      <c r="AR18" s="21"/>
      <c r="AS18" s="22"/>
      <c r="AT18" s="22"/>
      <c r="AU18" s="22"/>
      <c r="AV18" s="22"/>
      <c r="AW18" s="22"/>
      <c r="AX18" s="22"/>
      <c r="AY18" s="22"/>
      <c r="AZ18" s="22"/>
    </row>
    <row r="19" spans="1:52" s="10" customFormat="1" ht="26.25" customHeight="1">
      <c r="A19" s="154" t="s">
        <v>201</v>
      </c>
      <c r="B19" s="354">
        <f>SUM(B6:B17)</f>
        <v>15</v>
      </c>
      <c r="C19" s="354">
        <f t="shared" ref="C19:W19" si="3">SUM(C6:C17)</f>
        <v>50</v>
      </c>
      <c r="D19" s="354">
        <f t="shared" si="3"/>
        <v>1</v>
      </c>
      <c r="E19" s="354">
        <f t="shared" si="3"/>
        <v>1</v>
      </c>
      <c r="F19" s="354">
        <f t="shared" si="3"/>
        <v>14</v>
      </c>
      <c r="G19" s="354">
        <f t="shared" si="3"/>
        <v>24</v>
      </c>
      <c r="H19" s="354">
        <f t="shared" si="3"/>
        <v>2</v>
      </c>
      <c r="I19" s="369">
        <f t="shared" si="3"/>
        <v>2</v>
      </c>
      <c r="J19" s="376">
        <f t="shared" si="3"/>
        <v>143</v>
      </c>
      <c r="K19" s="354">
        <f t="shared" si="3"/>
        <v>149</v>
      </c>
      <c r="L19" s="354">
        <f t="shared" si="3"/>
        <v>13</v>
      </c>
      <c r="M19" s="362">
        <f t="shared" si="3"/>
        <v>11</v>
      </c>
      <c r="N19" s="373">
        <f t="shared" si="3"/>
        <v>0</v>
      </c>
      <c r="O19" s="354">
        <f t="shared" si="3"/>
        <v>0</v>
      </c>
      <c r="P19" s="354">
        <f t="shared" si="3"/>
        <v>0</v>
      </c>
      <c r="Q19" s="354">
        <f t="shared" si="3"/>
        <v>0</v>
      </c>
      <c r="R19" s="354">
        <f t="shared" si="3"/>
        <v>0</v>
      </c>
      <c r="S19" s="354">
        <f t="shared" si="3"/>
        <v>0</v>
      </c>
      <c r="T19" s="354">
        <f t="shared" si="3"/>
        <v>0</v>
      </c>
      <c r="U19" s="354">
        <f t="shared" si="3"/>
        <v>0</v>
      </c>
      <c r="V19" s="354">
        <f t="shared" si="3"/>
        <v>1</v>
      </c>
      <c r="W19" s="362">
        <f t="shared" si="3"/>
        <v>1</v>
      </c>
      <c r="X19" s="87"/>
      <c r="Y19" s="154" t="s">
        <v>201</v>
      </c>
      <c r="Z19" s="354">
        <f t="shared" ref="Z19:AG19" si="4">SUM(Z6:Z17)</f>
        <v>110</v>
      </c>
      <c r="AA19" s="369">
        <f t="shared" si="4"/>
        <v>63</v>
      </c>
      <c r="AB19" s="376">
        <f t="shared" si="4"/>
        <v>1</v>
      </c>
      <c r="AC19" s="362">
        <f t="shared" si="4"/>
        <v>1</v>
      </c>
      <c r="AD19" s="373">
        <f t="shared" si="4"/>
        <v>74</v>
      </c>
      <c r="AE19" s="369">
        <f t="shared" si="4"/>
        <v>9</v>
      </c>
      <c r="AF19" s="376">
        <f t="shared" si="4"/>
        <v>0</v>
      </c>
      <c r="AG19" s="362">
        <f t="shared" si="4"/>
        <v>0</v>
      </c>
      <c r="AH19" s="373">
        <f>SUM(AH6:AH17)</f>
        <v>0</v>
      </c>
      <c r="AI19" s="369">
        <f>SUM(AI6:AI17)</f>
        <v>0</v>
      </c>
      <c r="AJ19" s="376">
        <f>SUM(AJ6:AJ17)</f>
        <v>198</v>
      </c>
      <c r="AK19" s="362">
        <f>SUM(AK6:AK17)</f>
        <v>13</v>
      </c>
      <c r="AL19" s="373">
        <f>SUM(AL6:AL17)</f>
        <v>2</v>
      </c>
      <c r="AM19" s="354">
        <f>SUM(AM6:AM17)</f>
        <v>2</v>
      </c>
      <c r="AN19" s="369"/>
      <c r="AO19" s="376">
        <f>SUM(AO6:AO17)</f>
        <v>188</v>
      </c>
      <c r="AP19" s="354">
        <f>SUM(AP6:AP17)</f>
        <v>386</v>
      </c>
      <c r="AQ19" s="362">
        <f>SUM(AQ6:AQ17)</f>
        <v>326</v>
      </c>
      <c r="AR19" s="21"/>
      <c r="AS19" s="22"/>
      <c r="AT19" s="22"/>
      <c r="AU19" s="22"/>
      <c r="AV19" s="22"/>
      <c r="AW19" s="22"/>
      <c r="AX19" s="22"/>
      <c r="AY19" s="22"/>
      <c r="AZ19" s="22"/>
    </row>
    <row r="20" spans="1:52" s="10" customFormat="1" ht="26.25" customHeight="1">
      <c r="A20" s="279" t="s">
        <v>202</v>
      </c>
      <c r="B20" s="355">
        <f>ROUND(B19/B18,1)</f>
        <v>1.3</v>
      </c>
      <c r="C20" s="355">
        <f>ROUND(C19/B18,1)</f>
        <v>4.2</v>
      </c>
      <c r="D20" s="355">
        <f>ROUND(D19/D18,1)</f>
        <v>1</v>
      </c>
      <c r="E20" s="355">
        <f>ROUND(E19/D18,1)</f>
        <v>1</v>
      </c>
      <c r="F20" s="355">
        <f>ROUND(F19/F18,1)</f>
        <v>1.6</v>
      </c>
      <c r="G20" s="355">
        <f>ROUND(G19/F18,1)</f>
        <v>2.7</v>
      </c>
      <c r="H20" s="355">
        <f>ROUND(H19/H18,1)</f>
        <v>1</v>
      </c>
      <c r="I20" s="370">
        <f>ROUND(I19/H18,1)</f>
        <v>1</v>
      </c>
      <c r="J20" s="377">
        <f>ROUND(J19/J18,1)</f>
        <v>11.9</v>
      </c>
      <c r="K20" s="355">
        <f>ROUND(K19/J18,1)</f>
        <v>12.4</v>
      </c>
      <c r="L20" s="355">
        <f>ROUND(L19/L18,1)</f>
        <v>6.5</v>
      </c>
      <c r="M20" s="240">
        <f>ROUND(M19/L18,1)</f>
        <v>5.5</v>
      </c>
      <c r="N20" s="373">
        <v>0</v>
      </c>
      <c r="O20" s="354">
        <v>0</v>
      </c>
      <c r="P20" s="354">
        <v>0</v>
      </c>
      <c r="Q20" s="354">
        <v>0</v>
      </c>
      <c r="R20" s="354">
        <v>0</v>
      </c>
      <c r="S20" s="354">
        <v>0</v>
      </c>
      <c r="T20" s="354">
        <v>0</v>
      </c>
      <c r="U20" s="354">
        <v>0</v>
      </c>
      <c r="V20" s="354">
        <v>0</v>
      </c>
      <c r="W20" s="362">
        <v>0</v>
      </c>
      <c r="X20" s="359"/>
      <c r="Y20" s="279" t="s">
        <v>202</v>
      </c>
      <c r="Z20" s="355">
        <f>ROUND(Z19/Z18,1)</f>
        <v>9.1999999999999993</v>
      </c>
      <c r="AA20" s="370">
        <f>ROUND(AA19/Z18,1)</f>
        <v>5.3</v>
      </c>
      <c r="AB20" s="376">
        <v>0</v>
      </c>
      <c r="AC20" s="362">
        <v>0</v>
      </c>
      <c r="AD20" s="193">
        <f>ROUND(AD19/AD18,1)</f>
        <v>8.1999999999999993</v>
      </c>
      <c r="AE20" s="370">
        <f>ROUND(AE19/AD18,1)</f>
        <v>1</v>
      </c>
      <c r="AF20" s="376">
        <v>0</v>
      </c>
      <c r="AG20" s="362">
        <v>0</v>
      </c>
      <c r="AH20" s="373">
        <v>0</v>
      </c>
      <c r="AI20" s="369">
        <v>0</v>
      </c>
      <c r="AJ20" s="377">
        <f>ROUND(AJ19/AJ18,1)</f>
        <v>16.5</v>
      </c>
      <c r="AK20" s="240">
        <f>ROUND(AK19/AJ18,1)</f>
        <v>1.1000000000000001</v>
      </c>
      <c r="AL20" s="193">
        <f>ROUND(AL19/AL18,1)</f>
        <v>1</v>
      </c>
      <c r="AM20" s="355">
        <f>ROUND(AM19/AL18,1)</f>
        <v>1</v>
      </c>
      <c r="AN20" s="370"/>
      <c r="AO20" s="377">
        <f>ROUND(AO19/AO18,1)</f>
        <v>15.7</v>
      </c>
      <c r="AP20" s="355">
        <f>ROUND(AP19/AO18,1)</f>
        <v>32.200000000000003</v>
      </c>
      <c r="AQ20" s="240">
        <f>ROUND(AQ19/AO18,1)</f>
        <v>27.2</v>
      </c>
      <c r="AR20" s="21"/>
      <c r="AS20" s="22"/>
      <c r="AT20" s="22"/>
      <c r="AU20" s="22"/>
      <c r="AV20" s="22"/>
      <c r="AW20" s="22"/>
      <c r="AX20" s="22"/>
      <c r="AY20" s="22"/>
      <c r="AZ20" s="22"/>
    </row>
    <row r="21" spans="1:52" s="10" customFormat="1" ht="30" customHeight="1">
      <c r="A21" s="279" t="s">
        <v>219</v>
      </c>
      <c r="B21" s="354">
        <f>MAX(B6:B17)</f>
        <v>3</v>
      </c>
      <c r="C21" s="354">
        <f t="shared" ref="C21:W21" si="5">MAX(C6:C17)</f>
        <v>7</v>
      </c>
      <c r="D21" s="354">
        <f t="shared" si="5"/>
        <v>1</v>
      </c>
      <c r="E21" s="354">
        <f t="shared" si="5"/>
        <v>1</v>
      </c>
      <c r="F21" s="354">
        <f t="shared" si="5"/>
        <v>6</v>
      </c>
      <c r="G21" s="354">
        <f t="shared" si="5"/>
        <v>6</v>
      </c>
      <c r="H21" s="354">
        <f t="shared" si="5"/>
        <v>1</v>
      </c>
      <c r="I21" s="369">
        <f t="shared" si="5"/>
        <v>1</v>
      </c>
      <c r="J21" s="376">
        <f t="shared" si="5"/>
        <v>12</v>
      </c>
      <c r="K21" s="354">
        <f t="shared" si="5"/>
        <v>16</v>
      </c>
      <c r="L21" s="354">
        <f t="shared" si="5"/>
        <v>8</v>
      </c>
      <c r="M21" s="362">
        <f t="shared" si="5"/>
        <v>6</v>
      </c>
      <c r="N21" s="373">
        <f t="shared" si="5"/>
        <v>0</v>
      </c>
      <c r="O21" s="354">
        <f t="shared" si="5"/>
        <v>0</v>
      </c>
      <c r="P21" s="356">
        <f t="shared" si="5"/>
        <v>0</v>
      </c>
      <c r="Q21" s="356">
        <f t="shared" si="5"/>
        <v>0</v>
      </c>
      <c r="R21" s="356">
        <f t="shared" si="5"/>
        <v>0</v>
      </c>
      <c r="S21" s="356">
        <f t="shared" si="5"/>
        <v>0</v>
      </c>
      <c r="T21" s="356">
        <f t="shared" si="5"/>
        <v>0</v>
      </c>
      <c r="U21" s="356">
        <f t="shared" si="5"/>
        <v>0</v>
      </c>
      <c r="V21" s="356">
        <f t="shared" si="5"/>
        <v>1</v>
      </c>
      <c r="W21" s="363">
        <f t="shared" si="5"/>
        <v>1</v>
      </c>
      <c r="X21" s="360"/>
      <c r="Y21" s="279" t="s">
        <v>219</v>
      </c>
      <c r="Z21" s="354">
        <f t="shared" ref="Z21:AL21" si="6">MAX(Z6:Z17)</f>
        <v>14</v>
      </c>
      <c r="AA21" s="369">
        <f t="shared" si="6"/>
        <v>9</v>
      </c>
      <c r="AB21" s="379">
        <f t="shared" si="6"/>
        <v>1</v>
      </c>
      <c r="AC21" s="363">
        <f t="shared" si="6"/>
        <v>1</v>
      </c>
      <c r="AD21" s="373">
        <f t="shared" si="6"/>
        <v>16</v>
      </c>
      <c r="AE21" s="369">
        <f t="shared" si="6"/>
        <v>1</v>
      </c>
      <c r="AF21" s="376">
        <f t="shared" si="6"/>
        <v>0</v>
      </c>
      <c r="AG21" s="362">
        <f t="shared" si="6"/>
        <v>0</v>
      </c>
      <c r="AH21" s="381">
        <f t="shared" si="6"/>
        <v>0</v>
      </c>
      <c r="AI21" s="383">
        <f t="shared" si="6"/>
        <v>0</v>
      </c>
      <c r="AJ21" s="376">
        <f t="shared" si="6"/>
        <v>22</v>
      </c>
      <c r="AK21" s="362">
        <f t="shared" si="6"/>
        <v>2</v>
      </c>
      <c r="AL21" s="381">
        <f t="shared" si="6"/>
        <v>1</v>
      </c>
      <c r="AM21" s="356">
        <f>MAX(AM6:AM17)</f>
        <v>1</v>
      </c>
      <c r="AN21" s="383"/>
      <c r="AO21" s="376">
        <f>MAX(AO6:AO17)</f>
        <v>22</v>
      </c>
      <c r="AP21" s="354">
        <f>MAX(AP6:AP17)</f>
        <v>46</v>
      </c>
      <c r="AQ21" s="362">
        <f>MAX(AQ6:AQ17)</f>
        <v>33</v>
      </c>
      <c r="AR21" s="21"/>
      <c r="AS21" s="22"/>
      <c r="AT21" s="22"/>
      <c r="AU21" s="22"/>
      <c r="AV21" s="22"/>
      <c r="AW21" s="22"/>
      <c r="AX21" s="22"/>
      <c r="AY21" s="22"/>
      <c r="AZ21" s="22"/>
    </row>
    <row r="22" spans="1:52" s="10" customFormat="1" ht="30" customHeight="1" thickBot="1">
      <c r="A22" s="200" t="s">
        <v>220</v>
      </c>
      <c r="B22" s="364">
        <f t="shared" ref="B22:W22" si="7">MIN(B6:B17)</f>
        <v>1</v>
      </c>
      <c r="C22" s="364">
        <f t="shared" si="7"/>
        <v>3</v>
      </c>
      <c r="D22" s="364">
        <f t="shared" si="7"/>
        <v>1</v>
      </c>
      <c r="E22" s="364">
        <f t="shared" si="7"/>
        <v>1</v>
      </c>
      <c r="F22" s="364">
        <f t="shared" si="7"/>
        <v>1</v>
      </c>
      <c r="G22" s="364">
        <f t="shared" si="7"/>
        <v>1</v>
      </c>
      <c r="H22" s="364">
        <f t="shared" si="7"/>
        <v>1</v>
      </c>
      <c r="I22" s="371">
        <f t="shared" si="7"/>
        <v>1</v>
      </c>
      <c r="J22" s="378">
        <f t="shared" si="7"/>
        <v>11</v>
      </c>
      <c r="K22" s="364">
        <f t="shared" si="7"/>
        <v>11</v>
      </c>
      <c r="L22" s="364">
        <f t="shared" si="7"/>
        <v>5</v>
      </c>
      <c r="M22" s="367">
        <f t="shared" si="7"/>
        <v>5</v>
      </c>
      <c r="N22" s="374">
        <f t="shared" si="7"/>
        <v>0</v>
      </c>
      <c r="O22" s="364">
        <f t="shared" si="7"/>
        <v>0</v>
      </c>
      <c r="P22" s="365">
        <f t="shared" si="7"/>
        <v>0</v>
      </c>
      <c r="Q22" s="365">
        <f t="shared" si="7"/>
        <v>0</v>
      </c>
      <c r="R22" s="365">
        <f t="shared" si="7"/>
        <v>0</v>
      </c>
      <c r="S22" s="365">
        <f t="shared" si="7"/>
        <v>0</v>
      </c>
      <c r="T22" s="365">
        <f t="shared" si="7"/>
        <v>0</v>
      </c>
      <c r="U22" s="365">
        <f t="shared" si="7"/>
        <v>0</v>
      </c>
      <c r="V22" s="365">
        <f t="shared" si="7"/>
        <v>1</v>
      </c>
      <c r="W22" s="366">
        <f t="shared" si="7"/>
        <v>1</v>
      </c>
      <c r="X22" s="360"/>
      <c r="Y22" s="200" t="s">
        <v>220</v>
      </c>
      <c r="Z22" s="364">
        <f t="shared" ref="Z22:AL22" si="8">MIN(Z6:Z17)</f>
        <v>7</v>
      </c>
      <c r="AA22" s="371">
        <f t="shared" si="8"/>
        <v>3</v>
      </c>
      <c r="AB22" s="380">
        <f t="shared" si="8"/>
        <v>1</v>
      </c>
      <c r="AC22" s="366">
        <f t="shared" si="8"/>
        <v>1</v>
      </c>
      <c r="AD22" s="374">
        <f t="shared" si="8"/>
        <v>1</v>
      </c>
      <c r="AE22" s="371">
        <f t="shared" si="8"/>
        <v>1</v>
      </c>
      <c r="AF22" s="378">
        <f t="shared" si="8"/>
        <v>0</v>
      </c>
      <c r="AG22" s="367">
        <f t="shared" si="8"/>
        <v>0</v>
      </c>
      <c r="AH22" s="382">
        <f t="shared" si="8"/>
        <v>0</v>
      </c>
      <c r="AI22" s="384">
        <f t="shared" si="8"/>
        <v>0</v>
      </c>
      <c r="AJ22" s="378">
        <f t="shared" si="8"/>
        <v>12</v>
      </c>
      <c r="AK22" s="367">
        <f t="shared" si="8"/>
        <v>1</v>
      </c>
      <c r="AL22" s="382">
        <f t="shared" si="8"/>
        <v>1</v>
      </c>
      <c r="AM22" s="365">
        <f>MIN(AM6:AM17)</f>
        <v>1</v>
      </c>
      <c r="AN22" s="384"/>
      <c r="AO22" s="378">
        <f>MIN(AO6:AO17)</f>
        <v>13</v>
      </c>
      <c r="AP22" s="364">
        <f>MIN(AP6:AP17)</f>
        <v>21</v>
      </c>
      <c r="AQ22" s="367">
        <f>MIN(AQ6:AQ17)</f>
        <v>21</v>
      </c>
      <c r="AR22" s="21"/>
      <c r="AS22" s="22"/>
      <c r="AT22" s="22"/>
      <c r="AU22" s="22"/>
      <c r="AV22" s="22"/>
      <c r="AW22" s="22"/>
      <c r="AX22" s="22"/>
      <c r="AY22" s="22"/>
      <c r="AZ22" s="22"/>
    </row>
    <row r="23" spans="1:52" s="10" customFormat="1" ht="14.25" thickBot="1">
      <c r="A23" s="82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2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47"/>
      <c r="AS23" s="22"/>
      <c r="AT23" s="22"/>
      <c r="AU23" s="22"/>
      <c r="AV23" s="22"/>
      <c r="AW23" s="22"/>
      <c r="AX23" s="22"/>
      <c r="AY23" s="22"/>
      <c r="AZ23" s="22"/>
    </row>
    <row r="24" spans="1:52" s="10" customFormat="1" ht="20.100000000000001" customHeight="1">
      <c r="A24" s="878" t="s">
        <v>340</v>
      </c>
      <c r="B24" s="844" t="s">
        <v>341</v>
      </c>
      <c r="C24" s="880"/>
      <c r="D24" s="880"/>
      <c r="E24" s="880"/>
      <c r="F24" s="880"/>
      <c r="G24" s="880"/>
      <c r="H24" s="880"/>
      <c r="I24" s="880"/>
      <c r="J24" s="880"/>
      <c r="K24" s="880"/>
      <c r="L24" s="880"/>
      <c r="M24" s="880"/>
      <c r="N24" s="880"/>
      <c r="O24" s="880"/>
      <c r="P24" s="880"/>
      <c r="Q24" s="880"/>
      <c r="R24" s="880"/>
      <c r="S24" s="880"/>
      <c r="T24" s="880"/>
      <c r="U24" s="880"/>
      <c r="V24" s="880"/>
      <c r="W24" s="881"/>
      <c r="X24" s="89"/>
      <c r="Y24" s="88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48"/>
      <c r="AS24" s="22"/>
      <c r="AT24" s="22"/>
      <c r="AU24" s="22"/>
      <c r="AV24" s="22"/>
      <c r="AW24" s="22"/>
      <c r="AX24" s="22"/>
      <c r="AY24" s="22"/>
      <c r="AZ24" s="22"/>
    </row>
    <row r="25" spans="1:52" s="10" customFormat="1" ht="20.100000000000001" customHeight="1">
      <c r="A25" s="879"/>
      <c r="B25" s="843" t="s">
        <v>338</v>
      </c>
      <c r="C25" s="882"/>
      <c r="D25" s="882"/>
      <c r="E25" s="882"/>
      <c r="F25" s="882"/>
      <c r="G25" s="882"/>
      <c r="H25" s="882"/>
      <c r="I25" s="848"/>
      <c r="J25" s="843" t="s">
        <v>339</v>
      </c>
      <c r="K25" s="882"/>
      <c r="L25" s="882"/>
      <c r="M25" s="882"/>
      <c r="N25" s="882"/>
      <c r="O25" s="882"/>
      <c r="P25" s="882"/>
      <c r="Q25" s="882"/>
      <c r="R25" s="882"/>
      <c r="S25" s="882"/>
      <c r="T25" s="882"/>
      <c r="U25" s="882"/>
      <c r="V25" s="882"/>
      <c r="W25" s="883"/>
      <c r="X25" s="46"/>
      <c r="Y25" s="88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91"/>
      <c r="AO25" s="91"/>
      <c r="AP25" s="91"/>
      <c r="AQ25" s="91"/>
      <c r="AR25" s="46"/>
    </row>
    <row r="26" spans="1:52" s="10" customFormat="1" ht="30" customHeight="1" thickBot="1">
      <c r="A26" s="497" t="s">
        <v>290</v>
      </c>
      <c r="B26" s="874" t="s">
        <v>335</v>
      </c>
      <c r="C26" s="875"/>
      <c r="D26" s="875"/>
      <c r="E26" s="875"/>
      <c r="F26" s="875"/>
      <c r="G26" s="875"/>
      <c r="H26" s="875"/>
      <c r="I26" s="876"/>
      <c r="J26" s="874" t="s">
        <v>336</v>
      </c>
      <c r="K26" s="875"/>
      <c r="L26" s="875"/>
      <c r="M26" s="875"/>
      <c r="N26" s="875"/>
      <c r="O26" s="875"/>
      <c r="P26" s="875"/>
      <c r="Q26" s="875"/>
      <c r="R26" s="875"/>
      <c r="S26" s="875"/>
      <c r="T26" s="875"/>
      <c r="U26" s="875"/>
      <c r="V26" s="875"/>
      <c r="W26" s="877"/>
      <c r="X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</row>
    <row r="27" spans="1:52" s="10" customFormat="1" ht="24.95" customHeight="1">
      <c r="B27" s="46"/>
      <c r="C27" s="46"/>
      <c r="D27" s="46"/>
      <c r="E27" s="46"/>
      <c r="F27" s="46"/>
      <c r="G27" s="90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</row>
    <row r="28" spans="1:52" s="10" customFormat="1" ht="9.9499999999999993" customHeight="1"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</row>
    <row r="29" spans="1:52" s="10" customFormat="1" ht="24.95" customHeight="1"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</row>
    <row r="30" spans="1:52" s="10" customFormat="1" ht="24.95" customHeight="1"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</row>
    <row r="31" spans="1:52" s="10" customFormat="1" ht="30" customHeight="1"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</row>
    <row r="32" spans="1:52" s="10" customFormat="1" ht="24.95" customHeight="1"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</row>
    <row r="33" spans="2:44" s="10" customFormat="1" ht="24.95" customHeight="1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</row>
    <row r="34" spans="2:44" s="10" customFormat="1" ht="20.100000000000001" customHeight="1"/>
    <row r="35" spans="2:44" s="10" customFormat="1" ht="24.95" customHeight="1"/>
    <row r="36" spans="2:44" s="10" customFormat="1"/>
    <row r="37" spans="2:44" s="10" customFormat="1" ht="24.95" customHeight="1"/>
    <row r="38" spans="2:44" s="10" customFormat="1"/>
    <row r="39" spans="2:44" s="10" customFormat="1"/>
    <row r="40" spans="2:44" s="10" customFormat="1"/>
    <row r="41" spans="2:44" s="10" customFormat="1"/>
    <row r="42" spans="2:44" s="10" customFormat="1"/>
    <row r="43" spans="2:44" s="10" customFormat="1"/>
    <row r="44" spans="2:44" s="10" customFormat="1"/>
    <row r="45" spans="2:44" s="10" customFormat="1"/>
    <row r="46" spans="2:44" s="10" customFormat="1"/>
    <row r="47" spans="2:44" s="10" customFormat="1"/>
    <row r="48" spans="2:44" s="10" customFormat="1" ht="20.25" customHeight="1"/>
    <row r="49" s="10" customFormat="1"/>
    <row r="50" s="10" customFormat="1"/>
    <row r="51" s="10" customFormat="1"/>
    <row r="52" s="10" customFormat="1"/>
    <row r="53" s="10" customFormat="1"/>
    <row r="54" s="10" customFormat="1"/>
    <row r="55" s="10" customFormat="1"/>
    <row r="56" s="10" customFormat="1"/>
    <row r="57" s="10" customFormat="1"/>
    <row r="58" s="10" customFormat="1"/>
    <row r="59" s="10" customFormat="1"/>
    <row r="60" s="10" customFormat="1"/>
    <row r="61" s="10" customFormat="1"/>
    <row r="62" s="10" customFormat="1"/>
    <row r="63" s="10" customFormat="1"/>
    <row r="64" s="10" customFormat="1"/>
    <row r="65" s="10" customFormat="1"/>
    <row r="66" s="10" customFormat="1"/>
    <row r="67" s="10" customFormat="1"/>
    <row r="68" s="10" customFormat="1"/>
    <row r="69" s="10" customFormat="1"/>
    <row r="70" s="10" customFormat="1"/>
    <row r="71" s="10" customFormat="1"/>
    <row r="72" s="10" customFormat="1"/>
    <row r="73" s="10" customFormat="1"/>
    <row r="74" s="10" customFormat="1"/>
    <row r="75" s="10" customFormat="1"/>
    <row r="76" s="10" customFormat="1"/>
    <row r="77" s="10" customFormat="1"/>
    <row r="78" s="10" customFormat="1"/>
    <row r="79" s="10" customFormat="1"/>
    <row r="80" s="10" customFormat="1"/>
    <row r="81" s="10" customFormat="1"/>
    <row r="82" s="10" customFormat="1"/>
    <row r="83" s="10" customFormat="1"/>
    <row r="84" s="10" customFormat="1"/>
    <row r="85" s="10" customFormat="1"/>
    <row r="86" s="10" customFormat="1"/>
    <row r="87" s="10" customFormat="1"/>
    <row r="88" s="10" customFormat="1"/>
    <row r="89" s="10" customFormat="1"/>
    <row r="90" s="10" customFormat="1"/>
    <row r="91" s="10" customFormat="1"/>
    <row r="92" s="10" customFormat="1"/>
    <row r="93" s="10" customFormat="1"/>
    <row r="94" s="10" customFormat="1"/>
    <row r="95" s="10" customFormat="1"/>
    <row r="96" s="10" customFormat="1"/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  <row r="109" s="10" customFormat="1"/>
    <row r="110" s="10" customFormat="1"/>
    <row r="111" s="10" customFormat="1"/>
    <row r="112" s="10" customFormat="1"/>
    <row r="113" s="10" customFormat="1"/>
    <row r="114" s="10" customFormat="1"/>
    <row r="115" s="10" customFormat="1"/>
    <row r="116" s="10" customFormat="1"/>
    <row r="117" s="10" customFormat="1"/>
    <row r="118" s="10" customFormat="1"/>
    <row r="119" s="10" customFormat="1"/>
    <row r="120" s="10" customFormat="1"/>
    <row r="121" s="10" customFormat="1"/>
    <row r="122" s="10" customFormat="1"/>
    <row r="123" s="10" customFormat="1"/>
    <row r="124" s="10" customFormat="1"/>
    <row r="125" s="10" customFormat="1"/>
    <row r="126" s="10" customFormat="1"/>
    <row r="127" s="10" customFormat="1"/>
    <row r="128" s="10" customFormat="1"/>
    <row r="129" s="10" customFormat="1"/>
    <row r="130" s="10" customFormat="1"/>
    <row r="131" s="10" customFormat="1"/>
    <row r="132" s="10" customFormat="1"/>
    <row r="133" s="10" customFormat="1"/>
    <row r="134" s="10" customFormat="1"/>
    <row r="135" s="10" customFormat="1"/>
    <row r="136" s="10" customFormat="1"/>
    <row r="137" s="10" customFormat="1"/>
    <row r="138" s="10" customFormat="1"/>
    <row r="139" s="10" customFormat="1"/>
    <row r="140" s="10" customFormat="1"/>
    <row r="141" s="10" customFormat="1"/>
    <row r="142" s="10" customFormat="1"/>
    <row r="143" s="10" customFormat="1"/>
    <row r="144" s="10" customFormat="1"/>
    <row r="145" s="10" customFormat="1"/>
    <row r="146" s="10" customFormat="1"/>
    <row r="147" s="10" customFormat="1"/>
  </sheetData>
  <mergeCells count="49">
    <mergeCell ref="B4:C4"/>
    <mergeCell ref="N3:W3"/>
    <mergeCell ref="J3:M3"/>
    <mergeCell ref="B3:I3"/>
    <mergeCell ref="A3:A5"/>
    <mergeCell ref="L4:M4"/>
    <mergeCell ref="J4:K4"/>
    <mergeCell ref="H4:I4"/>
    <mergeCell ref="F4:G4"/>
    <mergeCell ref="D4:E4"/>
    <mergeCell ref="V4:W4"/>
    <mergeCell ref="T4:U4"/>
    <mergeCell ref="R4:S4"/>
    <mergeCell ref="P4:Q4"/>
    <mergeCell ref="N4:O4"/>
    <mergeCell ref="B26:I26"/>
    <mergeCell ref="J26:W26"/>
    <mergeCell ref="AO18:AQ18"/>
    <mergeCell ref="A24:A25"/>
    <mergeCell ref="B24:W24"/>
    <mergeCell ref="B25:I25"/>
    <mergeCell ref="J25:W25"/>
    <mergeCell ref="AB18:AC18"/>
    <mergeCell ref="AD18:AE18"/>
    <mergeCell ref="AF18:AG18"/>
    <mergeCell ref="AH18:AI18"/>
    <mergeCell ref="AJ18:AK18"/>
    <mergeCell ref="AL18:AM18"/>
    <mergeCell ref="N18:O18"/>
    <mergeCell ref="P18:Q18"/>
    <mergeCell ref="R18:S18"/>
    <mergeCell ref="T18:U18"/>
    <mergeCell ref="V18:W18"/>
    <mergeCell ref="Z18:AA18"/>
    <mergeCell ref="B18:C18"/>
    <mergeCell ref="D18:E18"/>
    <mergeCell ref="F18:G18"/>
    <mergeCell ref="H18:I18"/>
    <mergeCell ref="J18:K18"/>
    <mergeCell ref="L18:M18"/>
    <mergeCell ref="Z3:AA4"/>
    <mergeCell ref="Y3:Y5"/>
    <mergeCell ref="AO3:AQ4"/>
    <mergeCell ref="AB3:AC4"/>
    <mergeCell ref="AD3:AE4"/>
    <mergeCell ref="AF3:AG4"/>
    <mergeCell ref="AH3:AI4"/>
    <mergeCell ref="AJ3:AK4"/>
    <mergeCell ref="AL3:AN4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&amp;C&amp;P</oddFooter>
  </headerFooter>
  <colBreaks count="1" manualBreakCount="1">
    <brk id="23" max="21" man="1"/>
  </colBreaks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99CC"/>
  </sheetPr>
  <dimension ref="A1:AL51"/>
  <sheetViews>
    <sheetView zoomScale="85" zoomScaleNormal="85" zoomScaleSheetLayoutView="93" workbookViewId="0">
      <pane xSplit="1" ySplit="5" topLeftCell="B6" activePane="bottomRight" state="frozen"/>
      <selection activeCell="C25" sqref="C25"/>
      <selection pane="topRight" activeCell="C25" sqref="C25"/>
      <selection pane="bottomLeft" activeCell="C25" sqref="C25"/>
      <selection pane="bottomRight"/>
    </sheetView>
  </sheetViews>
  <sheetFormatPr defaultRowHeight="13.5"/>
  <cols>
    <col min="1" max="1" width="12.25" customWidth="1"/>
    <col min="2" max="12" width="4.625" customWidth="1"/>
    <col min="13" max="13" width="4.75" bestFit="1" customWidth="1"/>
    <col min="14" max="14" width="4.25" bestFit="1" customWidth="1"/>
    <col min="15" max="15" width="10.5" customWidth="1"/>
    <col min="16" max="16" width="4.25" bestFit="1" customWidth="1"/>
    <col min="17" max="17" width="10.5" customWidth="1"/>
    <col min="18" max="19" width="5" bestFit="1" customWidth="1"/>
  </cols>
  <sheetData>
    <row r="1" spans="1:38" ht="24.75" customHeight="1">
      <c r="A1" s="9" t="s">
        <v>239</v>
      </c>
      <c r="F1" s="216" t="str">
        <f>'5監査所要日数調'!G1</f>
        <v>　（令和６年４月１日～令和７年３月３１日）　　</v>
      </c>
    </row>
    <row r="2" spans="1:38" ht="24.75" customHeight="1" thickBot="1">
      <c r="A2" s="9"/>
    </row>
    <row r="3" spans="1:38" ht="20.100000000000001" customHeight="1">
      <c r="A3" s="839" t="s">
        <v>168</v>
      </c>
      <c r="B3" s="821" t="s">
        <v>191</v>
      </c>
      <c r="C3" s="893"/>
      <c r="D3" s="895" t="s">
        <v>214</v>
      </c>
      <c r="E3" s="896"/>
      <c r="F3" s="899" t="s">
        <v>35</v>
      </c>
      <c r="G3" s="824"/>
      <c r="H3" s="824"/>
      <c r="I3" s="779"/>
      <c r="J3" s="900" t="s">
        <v>196</v>
      </c>
      <c r="K3" s="901"/>
      <c r="L3" s="904" t="s">
        <v>181</v>
      </c>
      <c r="M3" s="905"/>
      <c r="N3" s="839" t="s">
        <v>182</v>
      </c>
      <c r="O3" s="836"/>
      <c r="P3" s="836"/>
      <c r="Q3" s="837"/>
      <c r="R3" s="835" t="s">
        <v>22</v>
      </c>
      <c r="S3" s="857"/>
      <c r="T3" s="16"/>
    </row>
    <row r="4" spans="1:38" ht="20.100000000000001" customHeight="1">
      <c r="A4" s="831"/>
      <c r="B4" s="894"/>
      <c r="C4" s="786"/>
      <c r="D4" s="897"/>
      <c r="E4" s="898"/>
      <c r="F4" s="793" t="s">
        <v>33</v>
      </c>
      <c r="G4" s="823"/>
      <c r="H4" s="823" t="s">
        <v>34</v>
      </c>
      <c r="I4" s="791"/>
      <c r="J4" s="902"/>
      <c r="K4" s="903"/>
      <c r="L4" s="906"/>
      <c r="M4" s="907"/>
      <c r="N4" s="831"/>
      <c r="O4" s="840"/>
      <c r="P4" s="840"/>
      <c r="Q4" s="849"/>
      <c r="R4" s="908"/>
      <c r="S4" s="860"/>
      <c r="T4" s="16"/>
    </row>
    <row r="5" spans="1:38" ht="20.100000000000001" customHeight="1">
      <c r="A5" s="892"/>
      <c r="B5" s="242" t="s">
        <v>285</v>
      </c>
      <c r="C5" s="398" t="s">
        <v>37</v>
      </c>
      <c r="D5" s="150" t="s">
        <v>286</v>
      </c>
      <c r="E5" s="273" t="s">
        <v>37</v>
      </c>
      <c r="F5" s="402" t="s">
        <v>287</v>
      </c>
      <c r="G5" s="242" t="s">
        <v>37</v>
      </c>
      <c r="H5" s="242" t="s">
        <v>286</v>
      </c>
      <c r="I5" s="398" t="s">
        <v>37</v>
      </c>
      <c r="J5" s="150" t="s">
        <v>288</v>
      </c>
      <c r="K5" s="273" t="s">
        <v>37</v>
      </c>
      <c r="L5" s="402" t="s">
        <v>286</v>
      </c>
      <c r="M5" s="398" t="s">
        <v>37</v>
      </c>
      <c r="N5" s="734" t="s">
        <v>289</v>
      </c>
      <c r="O5" s="909"/>
      <c r="P5" s="909" t="s">
        <v>37</v>
      </c>
      <c r="Q5" s="784"/>
      <c r="R5" s="402" t="s">
        <v>287</v>
      </c>
      <c r="S5" s="273" t="s">
        <v>37</v>
      </c>
      <c r="T5" s="16"/>
    </row>
    <row r="6" spans="1:38" s="94" customFormat="1" ht="12.75" customHeight="1">
      <c r="A6" s="417"/>
      <c r="B6" s="418" t="s">
        <v>110</v>
      </c>
      <c r="C6" s="419" t="s">
        <v>110</v>
      </c>
      <c r="D6" s="417" t="s">
        <v>110</v>
      </c>
      <c r="E6" s="420" t="s">
        <v>110</v>
      </c>
      <c r="F6" s="421" t="s">
        <v>110</v>
      </c>
      <c r="G6" s="418" t="s">
        <v>110</v>
      </c>
      <c r="H6" s="418" t="s">
        <v>110</v>
      </c>
      <c r="I6" s="419" t="s">
        <v>110</v>
      </c>
      <c r="J6" s="417" t="s">
        <v>110</v>
      </c>
      <c r="K6" s="420" t="s">
        <v>110</v>
      </c>
      <c r="L6" s="421" t="s">
        <v>110</v>
      </c>
      <c r="M6" s="419" t="s">
        <v>110</v>
      </c>
      <c r="N6" s="417" t="s">
        <v>110</v>
      </c>
      <c r="O6" s="242" t="s">
        <v>293</v>
      </c>
      <c r="P6" s="418" t="s">
        <v>110</v>
      </c>
      <c r="Q6" s="273" t="s">
        <v>293</v>
      </c>
      <c r="R6" s="421" t="s">
        <v>110</v>
      </c>
      <c r="S6" s="420" t="s">
        <v>110</v>
      </c>
    </row>
    <row r="7" spans="1:38" ht="30" customHeight="1">
      <c r="A7" s="488" t="s">
        <v>67</v>
      </c>
      <c r="B7" s="412">
        <v>27</v>
      </c>
      <c r="C7" s="413">
        <v>27</v>
      </c>
      <c r="D7" s="414"/>
      <c r="E7" s="236"/>
      <c r="F7" s="415"/>
      <c r="G7" s="412"/>
      <c r="H7" s="412"/>
      <c r="I7" s="413"/>
      <c r="J7" s="414">
        <v>3</v>
      </c>
      <c r="K7" s="416">
        <v>3</v>
      </c>
      <c r="L7" s="415">
        <v>1</v>
      </c>
      <c r="M7" s="413">
        <v>1</v>
      </c>
      <c r="N7" s="414"/>
      <c r="O7" s="412"/>
      <c r="P7" s="412"/>
      <c r="Q7" s="236"/>
      <c r="R7" s="415">
        <f t="shared" ref="R7:R18" si="0">B7+D7+F7+H7+J7+L7+N7</f>
        <v>31</v>
      </c>
      <c r="S7" s="236">
        <f t="shared" ref="S7:S18" si="1">C7+E7+G7+I7+K7+M7+P7</f>
        <v>31</v>
      </c>
      <c r="T7" s="92"/>
      <c r="AK7">
        <v>13</v>
      </c>
      <c r="AL7">
        <v>1</v>
      </c>
    </row>
    <row r="8" spans="1:38" ht="42" customHeight="1">
      <c r="A8" s="325" t="s">
        <v>70</v>
      </c>
      <c r="B8" s="393">
        <v>23</v>
      </c>
      <c r="C8" s="399">
        <v>23</v>
      </c>
      <c r="D8" s="405">
        <v>5</v>
      </c>
      <c r="E8" s="237">
        <v>5</v>
      </c>
      <c r="F8" s="403"/>
      <c r="G8" s="393"/>
      <c r="H8" s="393"/>
      <c r="I8" s="399"/>
      <c r="J8" s="405">
        <v>4</v>
      </c>
      <c r="K8" s="408">
        <v>3</v>
      </c>
      <c r="L8" s="403">
        <v>3</v>
      </c>
      <c r="M8" s="399">
        <v>2</v>
      </c>
      <c r="N8" s="405"/>
      <c r="O8" s="532"/>
      <c r="P8" s="393"/>
      <c r="Q8" s="408"/>
      <c r="R8" s="403">
        <f>B8+D8+F8+H8+J8+L8+N8</f>
        <v>35</v>
      </c>
      <c r="S8" s="237">
        <f t="shared" si="1"/>
        <v>33</v>
      </c>
      <c r="T8" s="92"/>
    </row>
    <row r="9" spans="1:38" ht="42" customHeight="1">
      <c r="A9" s="325" t="s">
        <v>56</v>
      </c>
      <c r="B9" s="393">
        <v>16</v>
      </c>
      <c r="C9" s="399">
        <v>16</v>
      </c>
      <c r="D9" s="405">
        <v>63</v>
      </c>
      <c r="E9" s="237">
        <v>53</v>
      </c>
      <c r="F9" s="403"/>
      <c r="G9" s="393"/>
      <c r="H9" s="393"/>
      <c r="I9" s="399"/>
      <c r="J9" s="405">
        <v>5</v>
      </c>
      <c r="K9" s="408">
        <v>5</v>
      </c>
      <c r="L9" s="403"/>
      <c r="M9" s="399"/>
      <c r="N9" s="405"/>
      <c r="O9" s="532"/>
      <c r="P9" s="393"/>
      <c r="Q9" s="243"/>
      <c r="R9" s="403">
        <f t="shared" si="0"/>
        <v>84</v>
      </c>
      <c r="S9" s="237">
        <f t="shared" si="1"/>
        <v>74</v>
      </c>
      <c r="T9" s="92"/>
    </row>
    <row r="10" spans="1:38" ht="30" customHeight="1">
      <c r="A10" s="325" t="s">
        <v>267</v>
      </c>
      <c r="B10" s="393">
        <v>28</v>
      </c>
      <c r="C10" s="399">
        <v>28</v>
      </c>
      <c r="D10" s="405">
        <v>7</v>
      </c>
      <c r="E10" s="237">
        <v>7</v>
      </c>
      <c r="F10" s="403"/>
      <c r="G10" s="393"/>
      <c r="H10" s="393"/>
      <c r="I10" s="399"/>
      <c r="J10" s="405"/>
      <c r="K10" s="408">
        <v>1</v>
      </c>
      <c r="L10" s="403"/>
      <c r="M10" s="399"/>
      <c r="N10" s="405"/>
      <c r="O10" s="393"/>
      <c r="P10" s="393"/>
      <c r="Q10" s="237"/>
      <c r="R10" s="403">
        <f t="shared" si="0"/>
        <v>35</v>
      </c>
      <c r="S10" s="237">
        <f t="shared" si="1"/>
        <v>36</v>
      </c>
      <c r="T10" s="92"/>
    </row>
    <row r="11" spans="1:38" ht="30" customHeight="1">
      <c r="A11" s="325" t="s">
        <v>58</v>
      </c>
      <c r="B11" s="393">
        <v>18</v>
      </c>
      <c r="C11" s="399">
        <v>18</v>
      </c>
      <c r="D11" s="405">
        <v>1</v>
      </c>
      <c r="E11" s="237">
        <v>1</v>
      </c>
      <c r="F11" s="403"/>
      <c r="G11" s="393"/>
      <c r="H11" s="393"/>
      <c r="I11" s="399"/>
      <c r="J11" s="405">
        <v>5</v>
      </c>
      <c r="K11" s="408">
        <v>5</v>
      </c>
      <c r="L11" s="403"/>
      <c r="M11" s="399"/>
      <c r="N11" s="405"/>
      <c r="O11" s="393"/>
      <c r="P11" s="393"/>
      <c r="Q11" s="237"/>
      <c r="R11" s="403">
        <f t="shared" si="0"/>
        <v>24</v>
      </c>
      <c r="S11" s="237">
        <f t="shared" si="1"/>
        <v>24</v>
      </c>
      <c r="T11" s="92"/>
    </row>
    <row r="12" spans="1:38" ht="30" customHeight="1">
      <c r="A12" s="325" t="s">
        <v>59</v>
      </c>
      <c r="B12" s="393">
        <v>24</v>
      </c>
      <c r="C12" s="399">
        <v>24</v>
      </c>
      <c r="D12" s="405">
        <v>5</v>
      </c>
      <c r="E12" s="237">
        <v>2</v>
      </c>
      <c r="F12" s="403">
        <v>2</v>
      </c>
      <c r="G12" s="393"/>
      <c r="H12" s="393"/>
      <c r="I12" s="399"/>
      <c r="J12" s="405">
        <v>5</v>
      </c>
      <c r="K12" s="408">
        <v>5</v>
      </c>
      <c r="L12" s="403"/>
      <c r="M12" s="399"/>
      <c r="N12" s="405"/>
      <c r="O12" s="393"/>
      <c r="P12" s="393"/>
      <c r="Q12" s="237"/>
      <c r="R12" s="403">
        <f>B12+D12+F12+H12+J12+L12+N12</f>
        <v>36</v>
      </c>
      <c r="S12" s="237">
        <f t="shared" si="1"/>
        <v>31</v>
      </c>
      <c r="T12" s="92"/>
    </row>
    <row r="13" spans="1:38" ht="30" customHeight="1">
      <c r="A13" s="325" t="s">
        <v>247</v>
      </c>
      <c r="B13" s="393">
        <v>20</v>
      </c>
      <c r="C13" s="399">
        <v>20</v>
      </c>
      <c r="D13" s="405"/>
      <c r="E13" s="237"/>
      <c r="F13" s="403">
        <v>1</v>
      </c>
      <c r="G13" s="393"/>
      <c r="H13" s="393"/>
      <c r="I13" s="399"/>
      <c r="J13" s="405">
        <v>5</v>
      </c>
      <c r="K13" s="408">
        <v>5</v>
      </c>
      <c r="L13" s="403">
        <v>4</v>
      </c>
      <c r="M13" s="399"/>
      <c r="N13" s="405"/>
      <c r="O13" s="571"/>
      <c r="P13" s="393"/>
      <c r="Q13" s="572"/>
      <c r="R13" s="403">
        <f t="shared" si="0"/>
        <v>30</v>
      </c>
      <c r="S13" s="237">
        <f t="shared" si="1"/>
        <v>25</v>
      </c>
      <c r="T13" s="92"/>
    </row>
    <row r="14" spans="1:38" ht="30" customHeight="1">
      <c r="A14" s="325" t="s">
        <v>61</v>
      </c>
      <c r="B14" s="393">
        <v>26</v>
      </c>
      <c r="C14" s="399">
        <v>26</v>
      </c>
      <c r="D14" s="405"/>
      <c r="E14" s="237"/>
      <c r="F14" s="403">
        <v>5</v>
      </c>
      <c r="G14" s="393"/>
      <c r="H14" s="393"/>
      <c r="I14" s="399"/>
      <c r="J14" s="405">
        <v>5</v>
      </c>
      <c r="K14" s="408">
        <v>5</v>
      </c>
      <c r="L14" s="403">
        <v>1</v>
      </c>
      <c r="M14" s="399"/>
      <c r="N14" s="405"/>
      <c r="O14" s="393"/>
      <c r="P14" s="393"/>
      <c r="Q14" s="237"/>
      <c r="R14" s="403">
        <f t="shared" si="0"/>
        <v>37</v>
      </c>
      <c r="S14" s="237">
        <f t="shared" si="1"/>
        <v>31</v>
      </c>
      <c r="T14" s="92"/>
    </row>
    <row r="15" spans="1:38" ht="30" customHeight="1">
      <c r="A15" s="325" t="s">
        <v>62</v>
      </c>
      <c r="B15" s="393">
        <v>21</v>
      </c>
      <c r="C15" s="399">
        <v>21</v>
      </c>
      <c r="D15" s="405"/>
      <c r="E15" s="237"/>
      <c r="F15" s="403">
        <v>2</v>
      </c>
      <c r="G15" s="393"/>
      <c r="H15" s="393"/>
      <c r="I15" s="399"/>
      <c r="J15" s="405">
        <v>4</v>
      </c>
      <c r="K15" s="408">
        <v>4</v>
      </c>
      <c r="L15" s="403"/>
      <c r="M15" s="399"/>
      <c r="N15" s="405"/>
      <c r="O15" s="393"/>
      <c r="P15" s="393"/>
      <c r="Q15" s="237"/>
      <c r="R15" s="403">
        <f t="shared" si="0"/>
        <v>27</v>
      </c>
      <c r="S15" s="237">
        <f t="shared" si="1"/>
        <v>25</v>
      </c>
      <c r="T15" s="92"/>
    </row>
    <row r="16" spans="1:38" ht="30" customHeight="1">
      <c r="A16" s="325" t="s">
        <v>63</v>
      </c>
      <c r="B16" s="393">
        <v>16</v>
      </c>
      <c r="C16" s="399">
        <v>16</v>
      </c>
      <c r="D16" s="405"/>
      <c r="E16" s="237"/>
      <c r="F16" s="403">
        <v>2</v>
      </c>
      <c r="G16" s="393"/>
      <c r="H16" s="393"/>
      <c r="I16" s="399"/>
      <c r="J16" s="405">
        <v>3</v>
      </c>
      <c r="K16" s="408">
        <v>5</v>
      </c>
      <c r="L16" s="403">
        <v>2</v>
      </c>
      <c r="M16" s="399">
        <v>3</v>
      </c>
      <c r="N16" s="405">
        <v>3</v>
      </c>
      <c r="O16" s="616" t="s">
        <v>469</v>
      </c>
      <c r="P16" s="393">
        <v>2</v>
      </c>
      <c r="Q16" s="617" t="s">
        <v>469</v>
      </c>
      <c r="R16" s="403">
        <f t="shared" si="0"/>
        <v>26</v>
      </c>
      <c r="S16" s="237">
        <f t="shared" si="1"/>
        <v>26</v>
      </c>
      <c r="T16" s="92"/>
    </row>
    <row r="17" spans="1:23" ht="30" customHeight="1">
      <c r="A17" s="325" t="s">
        <v>64</v>
      </c>
      <c r="B17" s="393">
        <v>23</v>
      </c>
      <c r="C17" s="399">
        <v>23</v>
      </c>
      <c r="D17" s="405"/>
      <c r="E17" s="237"/>
      <c r="F17" s="403">
        <v>2</v>
      </c>
      <c r="G17" s="393"/>
      <c r="H17" s="393"/>
      <c r="I17" s="399"/>
      <c r="J17" s="405"/>
      <c r="K17" s="408">
        <v>4</v>
      </c>
      <c r="L17" s="403"/>
      <c r="M17" s="399"/>
      <c r="N17" s="405">
        <v>1</v>
      </c>
      <c r="O17" s="353" t="s">
        <v>434</v>
      </c>
      <c r="P17" s="393">
        <v>1</v>
      </c>
      <c r="Q17" s="239" t="s">
        <v>435</v>
      </c>
      <c r="R17" s="403">
        <f>B17+D17+F17+H17+J17+L17+N17</f>
        <v>26</v>
      </c>
      <c r="S17" s="237">
        <f>C17+E17+G17+I17+K17+M17+P17</f>
        <v>28</v>
      </c>
      <c r="T17" s="92"/>
    </row>
    <row r="18" spans="1:23" ht="30" customHeight="1" thickBot="1">
      <c r="A18" s="487" t="s">
        <v>65</v>
      </c>
      <c r="B18" s="394">
        <v>27</v>
      </c>
      <c r="C18" s="400">
        <v>27</v>
      </c>
      <c r="D18" s="406"/>
      <c r="E18" s="396"/>
      <c r="F18" s="404">
        <v>18</v>
      </c>
      <c r="G18" s="394"/>
      <c r="H18" s="394"/>
      <c r="I18" s="400"/>
      <c r="J18" s="406"/>
      <c r="K18" s="409"/>
      <c r="L18" s="404">
        <v>3</v>
      </c>
      <c r="M18" s="400">
        <v>3</v>
      </c>
      <c r="N18" s="410"/>
      <c r="O18" s="395"/>
      <c r="P18" s="395"/>
      <c r="Q18" s="238"/>
      <c r="R18" s="404">
        <f t="shared" si="0"/>
        <v>48</v>
      </c>
      <c r="S18" s="396">
        <f t="shared" si="1"/>
        <v>30</v>
      </c>
      <c r="T18" s="143"/>
      <c r="U18" s="143"/>
      <c r="V18" s="723"/>
      <c r="W18" s="723"/>
    </row>
    <row r="19" spans="1:23" ht="26.25" customHeight="1" thickTop="1">
      <c r="A19" s="276" t="s">
        <v>200</v>
      </c>
      <c r="B19" s="449">
        <f t="shared" ref="B19:S19" si="2">COUNT(B7:B18)</f>
        <v>12</v>
      </c>
      <c r="C19" s="275">
        <f t="shared" si="2"/>
        <v>12</v>
      </c>
      <c r="D19" s="231">
        <f t="shared" si="2"/>
        <v>5</v>
      </c>
      <c r="E19" s="178">
        <f t="shared" si="2"/>
        <v>5</v>
      </c>
      <c r="F19" s="171">
        <f>COUNT(F7:F18)</f>
        <v>7</v>
      </c>
      <c r="G19" s="449">
        <f>COUNT(G7:G18)</f>
        <v>0</v>
      </c>
      <c r="H19" s="449">
        <f t="shared" si="2"/>
        <v>0</v>
      </c>
      <c r="I19" s="275">
        <f t="shared" si="2"/>
        <v>0</v>
      </c>
      <c r="J19" s="231">
        <f t="shared" si="2"/>
        <v>9</v>
      </c>
      <c r="K19" s="178">
        <f t="shared" si="2"/>
        <v>11</v>
      </c>
      <c r="L19" s="171">
        <f t="shared" si="2"/>
        <v>6</v>
      </c>
      <c r="M19" s="275">
        <f t="shared" si="2"/>
        <v>4</v>
      </c>
      <c r="N19" s="231">
        <f t="shared" si="2"/>
        <v>2</v>
      </c>
      <c r="O19" s="449"/>
      <c r="P19" s="449">
        <f t="shared" si="2"/>
        <v>2</v>
      </c>
      <c r="Q19" s="178"/>
      <c r="R19" s="171">
        <f t="shared" si="2"/>
        <v>12</v>
      </c>
      <c r="S19" s="178">
        <f t="shared" si="2"/>
        <v>12</v>
      </c>
      <c r="T19" s="16"/>
    </row>
    <row r="20" spans="1:23" ht="37.5" customHeight="1">
      <c r="A20" s="154" t="s">
        <v>201</v>
      </c>
      <c r="B20" s="353">
        <f>SUM(B7:B18)</f>
        <v>269</v>
      </c>
      <c r="C20" s="368">
        <f t="shared" ref="C20:R20" si="3">SUM(C7:C18)</f>
        <v>269</v>
      </c>
      <c r="D20" s="375">
        <f t="shared" si="3"/>
        <v>81</v>
      </c>
      <c r="E20" s="239">
        <f t="shared" si="3"/>
        <v>68</v>
      </c>
      <c r="F20" s="372">
        <f t="shared" si="3"/>
        <v>32</v>
      </c>
      <c r="G20" s="353">
        <f t="shared" si="3"/>
        <v>0</v>
      </c>
      <c r="H20" s="353">
        <f t="shared" si="3"/>
        <v>0</v>
      </c>
      <c r="I20" s="368">
        <f t="shared" si="3"/>
        <v>0</v>
      </c>
      <c r="J20" s="375">
        <f t="shared" si="3"/>
        <v>39</v>
      </c>
      <c r="K20" s="239">
        <f t="shared" si="3"/>
        <v>45</v>
      </c>
      <c r="L20" s="372">
        <f t="shared" si="3"/>
        <v>14</v>
      </c>
      <c r="M20" s="368">
        <f t="shared" si="3"/>
        <v>9</v>
      </c>
      <c r="N20" s="375">
        <f t="shared" si="3"/>
        <v>4</v>
      </c>
      <c r="O20" s="353"/>
      <c r="P20" s="353">
        <f t="shared" si="3"/>
        <v>3</v>
      </c>
      <c r="Q20" s="239"/>
      <c r="R20" s="372">
        <f t="shared" si="3"/>
        <v>439</v>
      </c>
      <c r="S20" s="239">
        <f>SUM(S7:S18)</f>
        <v>394</v>
      </c>
      <c r="T20" s="16"/>
    </row>
    <row r="21" spans="1:23" ht="30" customHeight="1">
      <c r="A21" s="279" t="s">
        <v>202</v>
      </c>
      <c r="B21" s="356">
        <f>ROUND(B20/B19,1)</f>
        <v>22.4</v>
      </c>
      <c r="C21" s="401">
        <f>ROUND(C20/C19,1)</f>
        <v>22.4</v>
      </c>
      <c r="D21" s="377">
        <f>ROUND(D20/D19,1)</f>
        <v>16.2</v>
      </c>
      <c r="E21" s="407">
        <f>ROUND(E20/E19,1)</f>
        <v>13.6</v>
      </c>
      <c r="F21" s="381">
        <f>ROUND(F20/F19,1)</f>
        <v>4.5999999999999996</v>
      </c>
      <c r="G21" s="354">
        <v>0</v>
      </c>
      <c r="H21" s="354">
        <v>0</v>
      </c>
      <c r="I21" s="570">
        <v>0</v>
      </c>
      <c r="J21" s="379">
        <f>ROUND(J20/J19,1)</f>
        <v>4.3</v>
      </c>
      <c r="K21" s="363">
        <f>ROUND(K20/K19,1)</f>
        <v>4.0999999999999996</v>
      </c>
      <c r="L21" s="193">
        <f>ROUND(L20/L19,1)</f>
        <v>2.2999999999999998</v>
      </c>
      <c r="M21" s="370">
        <f>ROUND(M20/M19,1)</f>
        <v>2.2999999999999998</v>
      </c>
      <c r="N21" s="377">
        <v>1</v>
      </c>
      <c r="O21" s="355"/>
      <c r="P21" s="355">
        <v>1</v>
      </c>
      <c r="Q21" s="240"/>
      <c r="R21" s="381">
        <f>ROUND(R20/R19,1)</f>
        <v>36.6</v>
      </c>
      <c r="S21" s="363">
        <f>ROUND(S20/S19,1)</f>
        <v>32.799999999999997</v>
      </c>
      <c r="T21" s="16"/>
    </row>
    <row r="22" spans="1:23" ht="30" customHeight="1">
      <c r="A22" s="279" t="s">
        <v>203</v>
      </c>
      <c r="B22" s="354">
        <f t="shared" ref="B22:S22" si="4">MAX(B7:B18)</f>
        <v>28</v>
      </c>
      <c r="C22" s="369">
        <f t="shared" si="4"/>
        <v>28</v>
      </c>
      <c r="D22" s="376">
        <f t="shared" si="4"/>
        <v>63</v>
      </c>
      <c r="E22" s="362">
        <f t="shared" si="4"/>
        <v>53</v>
      </c>
      <c r="F22" s="373">
        <f t="shared" si="4"/>
        <v>18</v>
      </c>
      <c r="G22" s="356">
        <f t="shared" si="4"/>
        <v>0</v>
      </c>
      <c r="H22" s="354">
        <f t="shared" si="4"/>
        <v>0</v>
      </c>
      <c r="I22" s="369">
        <f>MAX(I7:I18)</f>
        <v>0</v>
      </c>
      <c r="J22" s="376">
        <f t="shared" si="4"/>
        <v>5</v>
      </c>
      <c r="K22" s="362">
        <f t="shared" si="4"/>
        <v>5</v>
      </c>
      <c r="L22" s="373">
        <f t="shared" si="4"/>
        <v>4</v>
      </c>
      <c r="M22" s="369">
        <f t="shared" si="4"/>
        <v>3</v>
      </c>
      <c r="N22" s="376">
        <f t="shared" si="4"/>
        <v>3</v>
      </c>
      <c r="O22" s="354"/>
      <c r="P22" s="354">
        <f t="shared" si="4"/>
        <v>2</v>
      </c>
      <c r="Q22" s="362"/>
      <c r="R22" s="373">
        <f t="shared" si="4"/>
        <v>84</v>
      </c>
      <c r="S22" s="362">
        <f t="shared" si="4"/>
        <v>74</v>
      </c>
      <c r="T22" s="16"/>
    </row>
    <row r="23" spans="1:23" ht="30" customHeight="1" thickBot="1">
      <c r="A23" s="200" t="s">
        <v>204</v>
      </c>
      <c r="B23" s="364">
        <f t="shared" ref="B23:S23" si="5">MIN(B7:B18)</f>
        <v>16</v>
      </c>
      <c r="C23" s="371">
        <f t="shared" si="5"/>
        <v>16</v>
      </c>
      <c r="D23" s="378">
        <f t="shared" si="5"/>
        <v>1</v>
      </c>
      <c r="E23" s="367">
        <f t="shared" si="5"/>
        <v>1</v>
      </c>
      <c r="F23" s="374">
        <f t="shared" si="5"/>
        <v>1</v>
      </c>
      <c r="G23" s="365">
        <f t="shared" si="5"/>
        <v>0</v>
      </c>
      <c r="H23" s="364">
        <f t="shared" si="5"/>
        <v>0</v>
      </c>
      <c r="I23" s="371">
        <f t="shared" si="5"/>
        <v>0</v>
      </c>
      <c r="J23" s="378">
        <f t="shared" si="5"/>
        <v>3</v>
      </c>
      <c r="K23" s="367">
        <f t="shared" si="5"/>
        <v>1</v>
      </c>
      <c r="L23" s="374">
        <f t="shared" si="5"/>
        <v>1</v>
      </c>
      <c r="M23" s="374">
        <f t="shared" si="5"/>
        <v>1</v>
      </c>
      <c r="N23" s="411">
        <f t="shared" si="5"/>
        <v>1</v>
      </c>
      <c r="O23" s="397"/>
      <c r="P23" s="397">
        <f t="shared" si="5"/>
        <v>1</v>
      </c>
      <c r="Q23" s="241"/>
      <c r="R23" s="374">
        <f t="shared" si="5"/>
        <v>24</v>
      </c>
      <c r="S23" s="367">
        <f t="shared" si="5"/>
        <v>24</v>
      </c>
      <c r="T23" s="16"/>
    </row>
    <row r="24" spans="1:23" ht="32.450000000000003" customHeight="1">
      <c r="A24" s="72"/>
      <c r="B24" s="90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16"/>
    </row>
    <row r="25" spans="1:23" ht="32.450000000000003" customHeight="1">
      <c r="A25" s="72"/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16"/>
    </row>
    <row r="26" spans="1:23" ht="32.450000000000003" customHeight="1">
      <c r="A26" s="72"/>
      <c r="B26" s="90"/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16"/>
    </row>
    <row r="27" spans="1:23" ht="24.95" customHeight="1">
      <c r="A27" s="72"/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16"/>
    </row>
    <row r="28" spans="1:23">
      <c r="A28" s="16"/>
      <c r="B28" s="93"/>
      <c r="C28" s="93"/>
      <c r="D28" s="93"/>
      <c r="E28" s="93"/>
      <c r="F28" s="93"/>
      <c r="G28" s="90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16"/>
    </row>
    <row r="29" spans="1:23" ht="9.9499999999999993" customHeight="1">
      <c r="A29" s="16"/>
      <c r="B29" s="93"/>
      <c r="C29" s="93"/>
      <c r="D29" s="93"/>
      <c r="E29" s="93"/>
      <c r="F29" s="93"/>
      <c r="G29" s="90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16"/>
    </row>
    <row r="30" spans="1:23" ht="24.95" customHeight="1">
      <c r="A30" s="16"/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16"/>
    </row>
    <row r="31" spans="1:23" ht="9.9499999999999993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spans="1:23" ht="24.9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0" ht="24.9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spans="1:20" ht="30" customHeight="1"/>
    <row r="35" spans="1:20" ht="24.95" customHeight="1"/>
    <row r="36" spans="1:20" ht="24.95" customHeight="1"/>
    <row r="37" spans="1:20" ht="20.100000000000001" customHeight="1"/>
    <row r="38" spans="1:20" ht="24.95" customHeight="1"/>
    <row r="40" spans="1:20" ht="24.95" customHeight="1"/>
    <row r="51" ht="20.25" customHeight="1"/>
  </sheetData>
  <mergeCells count="13">
    <mergeCell ref="J3:K4"/>
    <mergeCell ref="L3:M4"/>
    <mergeCell ref="V18:W18"/>
    <mergeCell ref="R3:S4"/>
    <mergeCell ref="N3:Q4"/>
    <mergeCell ref="N5:O5"/>
    <mergeCell ref="P5:Q5"/>
    <mergeCell ref="A3:A5"/>
    <mergeCell ref="F4:G4"/>
    <mergeCell ref="H4:I4"/>
    <mergeCell ref="B3:C4"/>
    <mergeCell ref="D3:E4"/>
    <mergeCell ref="F3:I3"/>
  </mergeCells>
  <phoneticPr fontId="2"/>
  <printOptions horizontalCentered="1"/>
  <pageMargins left="0.27559055118110237" right="0.39370078740157483" top="0.59055118110236227" bottom="0.19685039370078741" header="0.51181102362204722" footer="0.19685039370078741"/>
  <pageSetup paperSize="9" scale="90" orientation="portrait" r:id="rId1"/>
  <headerFooter alignWithMargins="0">
    <oddFooter>&amp;C10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99CC"/>
  </sheetPr>
  <dimension ref="A1:AH47"/>
  <sheetViews>
    <sheetView zoomScale="96" zoomScaleNormal="96" zoomScaleSheetLayoutView="100" workbookViewId="0"/>
  </sheetViews>
  <sheetFormatPr defaultRowHeight="13.5"/>
  <cols>
    <col min="1" max="1" width="12.25" customWidth="1"/>
    <col min="2" max="9" width="5.125" customWidth="1"/>
    <col min="10" max="11" width="5.375" hidden="1" customWidth="1"/>
    <col min="12" max="13" width="5.125" customWidth="1"/>
    <col min="14" max="14" width="7.625" customWidth="1"/>
  </cols>
  <sheetData>
    <row r="1" spans="1:34" ht="24.95" customHeight="1">
      <c r="A1" s="9" t="s">
        <v>418</v>
      </c>
      <c r="F1" s="216" t="str">
        <f>'1監査委員調①'!D1</f>
        <v>　（令和７年４月１日現在）</v>
      </c>
    </row>
    <row r="2" spans="1:34" ht="24.95" customHeight="1" thickBot="1">
      <c r="A2" s="4"/>
    </row>
    <row r="3" spans="1:34" ht="20.100000000000001" customHeight="1">
      <c r="A3" s="839" t="s">
        <v>168</v>
      </c>
      <c r="B3" s="824" t="s">
        <v>38</v>
      </c>
      <c r="C3" s="779"/>
      <c r="D3" s="830" t="s">
        <v>250</v>
      </c>
      <c r="E3" s="825"/>
      <c r="F3" s="899" t="s">
        <v>39</v>
      </c>
      <c r="G3" s="779"/>
      <c r="H3" s="830" t="s">
        <v>40</v>
      </c>
      <c r="I3" s="825"/>
      <c r="J3" s="917" t="s">
        <v>269</v>
      </c>
      <c r="K3" s="821"/>
      <c r="L3" s="821" t="s">
        <v>183</v>
      </c>
      <c r="M3" s="901"/>
      <c r="N3" s="104"/>
    </row>
    <row r="4" spans="1:34" ht="20.100000000000001" customHeight="1">
      <c r="A4" s="831"/>
      <c r="B4" s="823"/>
      <c r="C4" s="791"/>
      <c r="D4" s="829"/>
      <c r="E4" s="826"/>
      <c r="F4" s="793"/>
      <c r="G4" s="791"/>
      <c r="H4" s="829"/>
      <c r="I4" s="826"/>
      <c r="J4" s="787"/>
      <c r="K4" s="894"/>
      <c r="L4" s="894"/>
      <c r="M4" s="903"/>
      <c r="N4" s="104"/>
    </row>
    <row r="5" spans="1:34" ht="20.100000000000001" customHeight="1">
      <c r="A5" s="831"/>
      <c r="B5" s="422" t="s">
        <v>2</v>
      </c>
      <c r="C5" s="431" t="s">
        <v>3</v>
      </c>
      <c r="D5" s="440" t="s">
        <v>2</v>
      </c>
      <c r="E5" s="425" t="s">
        <v>3</v>
      </c>
      <c r="F5" s="272" t="s">
        <v>2</v>
      </c>
      <c r="G5" s="431" t="s">
        <v>3</v>
      </c>
      <c r="H5" s="440" t="s">
        <v>2</v>
      </c>
      <c r="I5" s="425" t="s">
        <v>3</v>
      </c>
      <c r="J5" s="272" t="s">
        <v>2</v>
      </c>
      <c r="K5" s="422" t="s">
        <v>3</v>
      </c>
      <c r="L5" s="422" t="s">
        <v>2</v>
      </c>
      <c r="M5" s="425" t="s">
        <v>3</v>
      </c>
      <c r="N5" s="105"/>
    </row>
    <row r="6" spans="1:34" ht="30" customHeight="1">
      <c r="A6" s="325" t="s">
        <v>67</v>
      </c>
      <c r="B6" s="423" t="s">
        <v>72</v>
      </c>
      <c r="C6" s="432"/>
      <c r="D6" s="441" t="s">
        <v>72</v>
      </c>
      <c r="E6" s="426"/>
      <c r="F6" s="436" t="s">
        <v>72</v>
      </c>
      <c r="G6" s="432"/>
      <c r="H6" s="441"/>
      <c r="I6" s="447" t="s">
        <v>72</v>
      </c>
      <c r="J6" s="436"/>
      <c r="K6" s="423" t="s">
        <v>72</v>
      </c>
      <c r="L6" s="423"/>
      <c r="M6" s="426" t="s">
        <v>100</v>
      </c>
      <c r="N6" s="43"/>
    </row>
    <row r="7" spans="1:34" ht="30" customHeight="1">
      <c r="A7" s="325" t="s">
        <v>70</v>
      </c>
      <c r="B7" s="423"/>
      <c r="C7" s="432" t="s">
        <v>72</v>
      </c>
      <c r="D7" s="441"/>
      <c r="E7" s="426" t="s">
        <v>72</v>
      </c>
      <c r="F7" s="436"/>
      <c r="G7" s="432" t="s">
        <v>72</v>
      </c>
      <c r="H7" s="441" t="s">
        <v>72</v>
      </c>
      <c r="I7" s="426"/>
      <c r="J7" s="436"/>
      <c r="K7" s="423" t="s">
        <v>72</v>
      </c>
      <c r="L7" s="423"/>
      <c r="M7" s="426" t="s">
        <v>123</v>
      </c>
      <c r="N7" s="43"/>
      <c r="AG7">
        <v>13</v>
      </c>
      <c r="AH7">
        <v>1</v>
      </c>
    </row>
    <row r="8" spans="1:34" ht="30" customHeight="1">
      <c r="A8" s="325" t="s">
        <v>56</v>
      </c>
      <c r="B8" s="423"/>
      <c r="C8" s="432" t="s">
        <v>72</v>
      </c>
      <c r="D8" s="441"/>
      <c r="E8" s="426" t="s">
        <v>72</v>
      </c>
      <c r="F8" s="436"/>
      <c r="G8" s="432" t="s">
        <v>72</v>
      </c>
      <c r="H8" s="441"/>
      <c r="I8" s="426" t="s">
        <v>72</v>
      </c>
      <c r="J8" s="436"/>
      <c r="K8" s="423" t="s">
        <v>72</v>
      </c>
      <c r="L8" s="423"/>
      <c r="M8" s="426" t="s">
        <v>100</v>
      </c>
      <c r="N8" s="43"/>
    </row>
    <row r="9" spans="1:34" ht="30" customHeight="1">
      <c r="A9" s="325" t="s">
        <v>57</v>
      </c>
      <c r="B9" s="423"/>
      <c r="C9" s="432" t="s">
        <v>72</v>
      </c>
      <c r="D9" s="441" t="s">
        <v>72</v>
      </c>
      <c r="E9" s="426"/>
      <c r="F9" s="436" t="s">
        <v>72</v>
      </c>
      <c r="G9" s="432"/>
      <c r="H9" s="441"/>
      <c r="I9" s="426" t="s">
        <v>72</v>
      </c>
      <c r="J9" s="436"/>
      <c r="K9" s="423" t="s">
        <v>72</v>
      </c>
      <c r="L9" s="423"/>
      <c r="M9" s="426" t="s">
        <v>123</v>
      </c>
      <c r="N9" s="43"/>
    </row>
    <row r="10" spans="1:34" ht="30" customHeight="1">
      <c r="A10" s="325" t="s">
        <v>58</v>
      </c>
      <c r="B10" s="423" t="s">
        <v>72</v>
      </c>
      <c r="C10" s="432"/>
      <c r="D10" s="441"/>
      <c r="E10" s="426" t="s">
        <v>72</v>
      </c>
      <c r="F10" s="436" t="s">
        <v>72</v>
      </c>
      <c r="G10" s="432"/>
      <c r="H10" s="441" t="s">
        <v>72</v>
      </c>
      <c r="I10" s="447"/>
      <c r="J10" s="436"/>
      <c r="K10" s="423" t="s">
        <v>72</v>
      </c>
      <c r="L10" s="423"/>
      <c r="M10" s="426" t="s">
        <v>100</v>
      </c>
      <c r="N10" s="43"/>
    </row>
    <row r="11" spans="1:34" ht="30" customHeight="1">
      <c r="A11" s="325" t="s">
        <v>59</v>
      </c>
      <c r="B11" s="423"/>
      <c r="C11" s="432" t="s">
        <v>72</v>
      </c>
      <c r="D11" s="441"/>
      <c r="E11" s="426" t="s">
        <v>72</v>
      </c>
      <c r="F11" s="436"/>
      <c r="G11" s="18" t="s">
        <v>72</v>
      </c>
      <c r="H11" s="441" t="s">
        <v>72</v>
      </c>
      <c r="I11" s="447"/>
      <c r="J11" s="436"/>
      <c r="K11" s="423" t="s">
        <v>72</v>
      </c>
      <c r="L11" s="423"/>
      <c r="M11" s="426" t="s">
        <v>123</v>
      </c>
      <c r="N11" s="43"/>
    </row>
    <row r="12" spans="1:34" ht="30" customHeight="1">
      <c r="A12" s="325" t="s">
        <v>60</v>
      </c>
      <c r="B12" s="423" t="s">
        <v>72</v>
      </c>
      <c r="C12" s="432"/>
      <c r="D12" s="441"/>
      <c r="E12" s="426" t="s">
        <v>72</v>
      </c>
      <c r="F12" s="436"/>
      <c r="G12" s="432" t="s">
        <v>72</v>
      </c>
      <c r="H12" s="441"/>
      <c r="I12" s="426" t="s">
        <v>72</v>
      </c>
      <c r="J12" s="436"/>
      <c r="K12" s="423" t="s">
        <v>72</v>
      </c>
      <c r="L12" s="423"/>
      <c r="M12" s="426" t="s">
        <v>123</v>
      </c>
      <c r="N12" s="43"/>
    </row>
    <row r="13" spans="1:34" ht="30" customHeight="1">
      <c r="A13" s="325" t="s">
        <v>61</v>
      </c>
      <c r="B13" s="423" t="s">
        <v>72</v>
      </c>
      <c r="C13" s="432"/>
      <c r="D13" s="441" t="s">
        <v>72</v>
      </c>
      <c r="E13" s="426"/>
      <c r="F13" s="436"/>
      <c r="G13" s="432" t="s">
        <v>72</v>
      </c>
      <c r="H13" s="441"/>
      <c r="I13" s="426" t="s">
        <v>72</v>
      </c>
      <c r="J13" s="436"/>
      <c r="K13" s="423" t="s">
        <v>72</v>
      </c>
      <c r="L13" s="423"/>
      <c r="M13" s="426" t="s">
        <v>123</v>
      </c>
      <c r="N13" s="43"/>
    </row>
    <row r="14" spans="1:34" ht="30" customHeight="1">
      <c r="A14" s="325" t="s">
        <v>62</v>
      </c>
      <c r="B14" s="423"/>
      <c r="C14" s="432" t="s">
        <v>72</v>
      </c>
      <c r="D14" s="441" t="s">
        <v>72</v>
      </c>
      <c r="E14" s="426"/>
      <c r="F14" s="436" t="s">
        <v>72</v>
      </c>
      <c r="G14" s="432"/>
      <c r="H14" s="441"/>
      <c r="I14" s="426" t="s">
        <v>72</v>
      </c>
      <c r="J14" s="436"/>
      <c r="K14" s="423" t="s">
        <v>72</v>
      </c>
      <c r="L14" s="423"/>
      <c r="M14" s="426" t="s">
        <v>123</v>
      </c>
      <c r="N14" s="43"/>
    </row>
    <row r="15" spans="1:34" ht="30" customHeight="1">
      <c r="A15" s="325" t="s">
        <v>63</v>
      </c>
      <c r="B15" s="423" t="s">
        <v>72</v>
      </c>
      <c r="C15" s="432"/>
      <c r="D15" s="441" t="s">
        <v>72</v>
      </c>
      <c r="E15" s="426"/>
      <c r="F15" s="436" t="s">
        <v>72</v>
      </c>
      <c r="G15" s="432"/>
      <c r="H15" s="441" t="s">
        <v>72</v>
      </c>
      <c r="I15" s="447"/>
      <c r="J15" s="436"/>
      <c r="K15" s="423" t="s">
        <v>72</v>
      </c>
      <c r="L15" s="423"/>
      <c r="M15" s="426" t="s">
        <v>72</v>
      </c>
      <c r="N15" s="43"/>
    </row>
    <row r="16" spans="1:34" ht="30" customHeight="1">
      <c r="A16" s="325" t="s">
        <v>64</v>
      </c>
      <c r="B16" s="423" t="s">
        <v>72</v>
      </c>
      <c r="C16" s="432"/>
      <c r="D16" s="441" t="s">
        <v>72</v>
      </c>
      <c r="E16" s="426"/>
      <c r="F16" s="436" t="s">
        <v>72</v>
      </c>
      <c r="G16" s="432"/>
      <c r="H16" s="441"/>
      <c r="I16" s="426" t="s">
        <v>72</v>
      </c>
      <c r="J16" s="436"/>
      <c r="K16" s="423" t="s">
        <v>72</v>
      </c>
      <c r="L16" s="423"/>
      <c r="M16" s="426" t="s">
        <v>72</v>
      </c>
      <c r="N16" s="43"/>
    </row>
    <row r="17" spans="1:17" ht="30" customHeight="1" thickBot="1">
      <c r="A17" s="487" t="s">
        <v>65</v>
      </c>
      <c r="B17" s="429"/>
      <c r="C17" s="433" t="s">
        <v>72</v>
      </c>
      <c r="D17" s="442"/>
      <c r="E17" s="430" t="s">
        <v>72</v>
      </c>
      <c r="F17" s="437"/>
      <c r="G17" s="433" t="s">
        <v>72</v>
      </c>
      <c r="H17" s="442"/>
      <c r="I17" s="430" t="s">
        <v>72</v>
      </c>
      <c r="J17" s="437"/>
      <c r="K17" s="429" t="s">
        <v>72</v>
      </c>
      <c r="L17" s="429"/>
      <c r="M17" s="430" t="s">
        <v>72</v>
      </c>
      <c r="N17" s="43"/>
    </row>
    <row r="18" spans="1:17" ht="41.25" customHeight="1" thickTop="1">
      <c r="A18" s="276" t="s">
        <v>200</v>
      </c>
      <c r="B18" s="427">
        <f>COUNTIF(B6:B17,"○")</f>
        <v>6</v>
      </c>
      <c r="C18" s="434">
        <f t="shared" ref="C18:M18" si="0">COUNTIF(C6:C17,"○")</f>
        <v>6</v>
      </c>
      <c r="D18" s="443">
        <f t="shared" si="0"/>
        <v>6</v>
      </c>
      <c r="E18" s="428">
        <f t="shared" si="0"/>
        <v>6</v>
      </c>
      <c r="F18" s="438">
        <f t="shared" si="0"/>
        <v>6</v>
      </c>
      <c r="G18" s="434">
        <f t="shared" si="0"/>
        <v>6</v>
      </c>
      <c r="H18" s="443">
        <f t="shared" si="0"/>
        <v>4</v>
      </c>
      <c r="I18" s="428">
        <f t="shared" si="0"/>
        <v>8</v>
      </c>
      <c r="J18" s="438">
        <f t="shared" si="0"/>
        <v>0</v>
      </c>
      <c r="K18" s="427">
        <f t="shared" si="0"/>
        <v>12</v>
      </c>
      <c r="L18" s="427">
        <f t="shared" si="0"/>
        <v>0</v>
      </c>
      <c r="M18" s="428">
        <f t="shared" si="0"/>
        <v>12</v>
      </c>
      <c r="N18" s="142"/>
      <c r="O18" s="142"/>
      <c r="P18" s="723"/>
      <c r="Q18" s="723"/>
    </row>
    <row r="19" spans="1:17" ht="25.5" customHeight="1">
      <c r="A19" s="829" t="s">
        <v>118</v>
      </c>
      <c r="B19" s="424">
        <f t="shared" ref="B19:M19" si="1">ROUND(B18/12,3)</f>
        <v>0.5</v>
      </c>
      <c r="C19" s="435">
        <f t="shared" si="1"/>
        <v>0.5</v>
      </c>
      <c r="D19" s="444">
        <f t="shared" si="1"/>
        <v>0.5</v>
      </c>
      <c r="E19" s="445">
        <f t="shared" si="1"/>
        <v>0.5</v>
      </c>
      <c r="F19" s="439">
        <f t="shared" si="1"/>
        <v>0.5</v>
      </c>
      <c r="G19" s="435">
        <f t="shared" si="1"/>
        <v>0.5</v>
      </c>
      <c r="H19" s="444">
        <f t="shared" si="1"/>
        <v>0.33300000000000002</v>
      </c>
      <c r="I19" s="445">
        <f t="shared" si="1"/>
        <v>0.66700000000000004</v>
      </c>
      <c r="J19" s="446">
        <f t="shared" si="1"/>
        <v>0</v>
      </c>
      <c r="K19" s="424">
        <f t="shared" si="1"/>
        <v>1</v>
      </c>
      <c r="L19" s="424">
        <f t="shared" si="1"/>
        <v>0</v>
      </c>
      <c r="M19" s="201">
        <f t="shared" si="1"/>
        <v>1</v>
      </c>
    </row>
    <row r="20" spans="1:17" s="16" customFormat="1" ht="37.5" customHeight="1" thickBot="1">
      <c r="A20" s="916"/>
      <c r="B20" s="915">
        <f>SUM(B19:C19)</f>
        <v>1</v>
      </c>
      <c r="C20" s="911"/>
      <c r="D20" s="912">
        <f>SUM(D19:E19)</f>
        <v>1</v>
      </c>
      <c r="E20" s="913"/>
      <c r="F20" s="910">
        <f>SUM(F19:G19)</f>
        <v>1</v>
      </c>
      <c r="G20" s="911"/>
      <c r="H20" s="912">
        <f>SUM(H19:I19)</f>
        <v>1</v>
      </c>
      <c r="I20" s="913"/>
      <c r="J20" s="910">
        <f>SUM(J19:K19)</f>
        <v>1</v>
      </c>
      <c r="K20" s="914"/>
      <c r="L20" s="915">
        <f>SUM(L19:M19)</f>
        <v>1</v>
      </c>
      <c r="M20" s="913"/>
      <c r="N20" s="95"/>
      <c r="O20" s="72"/>
      <c r="P20" s="72"/>
    </row>
    <row r="21" spans="1:17" ht="24.95" customHeight="1">
      <c r="A21" s="10"/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44"/>
      <c r="O21" s="10"/>
      <c r="P21" s="10"/>
    </row>
    <row r="22" spans="1:17" ht="30" customHeight="1">
      <c r="A22" s="10"/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44"/>
    </row>
    <row r="23" spans="1:17" ht="30" customHeight="1">
      <c r="A23" s="10"/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44"/>
    </row>
    <row r="24" spans="1:17">
      <c r="A24" s="10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10"/>
    </row>
    <row r="25" spans="1:17" ht="9.9499999999999993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26" spans="1:17" ht="24.9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7" ht="9.9499999999999993" customHeight="1">
      <c r="A27" s="10"/>
      <c r="B27" s="10"/>
      <c r="C27" s="10"/>
      <c r="D27" s="10"/>
      <c r="E27" s="72"/>
      <c r="F27" s="10"/>
      <c r="G27" s="10"/>
      <c r="H27" s="10"/>
      <c r="I27" s="10"/>
      <c r="J27" s="10"/>
      <c r="K27" s="10"/>
      <c r="L27" s="10"/>
      <c r="M27" s="10"/>
      <c r="N27" s="10"/>
    </row>
    <row r="28" spans="1:17" ht="24.95" customHeight="1">
      <c r="A28" s="10"/>
      <c r="B28" s="10"/>
      <c r="C28" s="10"/>
      <c r="D28" s="10"/>
      <c r="E28" s="72"/>
      <c r="F28" s="10"/>
      <c r="G28" s="10"/>
      <c r="H28" s="10"/>
      <c r="I28" s="10"/>
      <c r="J28" s="10"/>
      <c r="K28" s="10"/>
      <c r="L28" s="10"/>
      <c r="M28" s="10"/>
      <c r="N28" s="10"/>
    </row>
    <row r="29" spans="1:17" ht="24.95" customHeight="1">
      <c r="A29" s="10"/>
      <c r="B29" s="10"/>
      <c r="C29" s="10"/>
      <c r="D29" s="10"/>
      <c r="E29" s="72"/>
      <c r="F29" s="10"/>
      <c r="G29" s="10"/>
      <c r="H29" s="10"/>
      <c r="I29" s="10"/>
      <c r="J29" s="10"/>
      <c r="K29" s="10"/>
      <c r="L29" s="10"/>
      <c r="M29" s="10"/>
      <c r="N29" s="10"/>
    </row>
    <row r="30" spans="1:17" ht="30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  <row r="31" spans="1:17" ht="24.9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spans="1:17" ht="24.9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</row>
    <row r="33" ht="20.100000000000001" customHeight="1"/>
    <row r="34" ht="24.95" customHeight="1"/>
    <row r="36" ht="24.95" customHeight="1"/>
    <row r="47" ht="20.25" customHeight="1"/>
  </sheetData>
  <mergeCells count="15">
    <mergeCell ref="P18:Q18"/>
    <mergeCell ref="A3:A5"/>
    <mergeCell ref="H3:I4"/>
    <mergeCell ref="J3:K4"/>
    <mergeCell ref="L3:M4"/>
    <mergeCell ref="B3:C4"/>
    <mergeCell ref="D3:E4"/>
    <mergeCell ref="F3:G4"/>
    <mergeCell ref="F20:G20"/>
    <mergeCell ref="H20:I20"/>
    <mergeCell ref="J20:K20"/>
    <mergeCell ref="L20:M20"/>
    <mergeCell ref="A19:A20"/>
    <mergeCell ref="B20:C20"/>
    <mergeCell ref="D20:E20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&amp;C11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99CC"/>
  </sheetPr>
  <dimension ref="A1:J50"/>
  <sheetViews>
    <sheetView zoomScale="93" zoomScaleNormal="93" zoomScaleSheetLayoutView="100" workbookViewId="0">
      <pane xSplit="1" ySplit="5" topLeftCell="B6" activePane="bottomRight" state="frozen"/>
      <selection activeCell="C25" sqref="C25"/>
      <selection pane="topRight" activeCell="C25" sqref="C25"/>
      <selection pane="bottomLeft" activeCell="C25" sqref="C25"/>
      <selection pane="bottomRight"/>
    </sheetView>
  </sheetViews>
  <sheetFormatPr defaultRowHeight="13.5"/>
  <cols>
    <col min="1" max="1" width="11.875" customWidth="1"/>
    <col min="2" max="3" width="8.125" customWidth="1"/>
    <col min="4" max="5" width="5.625" customWidth="1"/>
    <col min="6" max="6" width="6.625" customWidth="1"/>
    <col min="7" max="7" width="5.625" customWidth="1"/>
    <col min="8" max="8" width="6.625" customWidth="1"/>
  </cols>
  <sheetData>
    <row r="1" spans="1:10" ht="24.95" customHeight="1">
      <c r="A1" s="9" t="s">
        <v>374</v>
      </c>
      <c r="E1" s="922" t="s">
        <v>470</v>
      </c>
      <c r="F1" s="922"/>
      <c r="G1" s="922"/>
      <c r="H1" s="922"/>
      <c r="I1" s="922"/>
      <c r="J1" s="922"/>
    </row>
    <row r="2" spans="1:10" ht="24.95" customHeight="1" thickBot="1">
      <c r="A2" s="484"/>
    </row>
    <row r="3" spans="1:10" ht="20.100000000000001" customHeight="1">
      <c r="A3" s="795" t="s">
        <v>375</v>
      </c>
      <c r="B3" s="918" t="s">
        <v>382</v>
      </c>
      <c r="C3" s="918"/>
      <c r="D3" s="918"/>
      <c r="E3" s="918"/>
      <c r="F3" s="918"/>
      <c r="G3" s="918"/>
      <c r="H3" s="918"/>
      <c r="I3" s="918"/>
      <c r="J3" s="919"/>
    </row>
    <row r="4" spans="1:10" ht="20.100000000000001" customHeight="1">
      <c r="A4" s="796"/>
      <c r="B4" s="920"/>
      <c r="C4" s="920"/>
      <c r="D4" s="920"/>
      <c r="E4" s="920"/>
      <c r="F4" s="920"/>
      <c r="G4" s="920"/>
      <c r="H4" s="920"/>
      <c r="I4" s="920"/>
      <c r="J4" s="921"/>
    </row>
    <row r="5" spans="1:10" ht="25.5" customHeight="1">
      <c r="A5" s="797"/>
      <c r="B5" s="244" t="s">
        <v>376</v>
      </c>
      <c r="C5" s="247" t="s">
        <v>377</v>
      </c>
      <c r="D5" s="927" t="s">
        <v>378</v>
      </c>
      <c r="E5" s="928"/>
      <c r="F5" s="929"/>
      <c r="G5" s="930" t="s">
        <v>379</v>
      </c>
      <c r="H5" s="931"/>
      <c r="I5" s="931"/>
      <c r="J5" s="932"/>
    </row>
    <row r="6" spans="1:10" ht="30" customHeight="1">
      <c r="A6" s="267" t="s">
        <v>67</v>
      </c>
      <c r="B6" s="97"/>
      <c r="C6" s="98" t="s">
        <v>72</v>
      </c>
      <c r="D6" s="924"/>
      <c r="E6" s="924"/>
      <c r="F6" s="924"/>
      <c r="G6" s="924"/>
      <c r="H6" s="924"/>
      <c r="I6" s="924"/>
      <c r="J6" s="925"/>
    </row>
    <row r="7" spans="1:10" ht="30" customHeight="1">
      <c r="A7" s="267" t="s">
        <v>70</v>
      </c>
      <c r="B7" s="97"/>
      <c r="C7" s="98" t="s">
        <v>72</v>
      </c>
      <c r="D7" s="924"/>
      <c r="E7" s="924"/>
      <c r="F7" s="924"/>
      <c r="G7" s="924"/>
      <c r="H7" s="924"/>
      <c r="I7" s="924"/>
      <c r="J7" s="925"/>
    </row>
    <row r="8" spans="1:10" ht="30" customHeight="1">
      <c r="A8" s="267" t="s">
        <v>56</v>
      </c>
      <c r="B8" s="97"/>
      <c r="C8" s="562" t="s">
        <v>72</v>
      </c>
      <c r="D8" s="924"/>
      <c r="E8" s="924"/>
      <c r="F8" s="924"/>
      <c r="G8" s="924"/>
      <c r="H8" s="924"/>
      <c r="I8" s="924"/>
      <c r="J8" s="925"/>
    </row>
    <row r="9" spans="1:10" ht="30" customHeight="1">
      <c r="A9" s="267" t="s">
        <v>57</v>
      </c>
      <c r="B9" s="448"/>
      <c r="C9" s="98" t="s">
        <v>72</v>
      </c>
      <c r="D9" s="924"/>
      <c r="E9" s="924"/>
      <c r="F9" s="924"/>
      <c r="G9" s="924"/>
      <c r="H9" s="924"/>
      <c r="I9" s="924"/>
      <c r="J9" s="925"/>
    </row>
    <row r="10" spans="1:10" ht="30" customHeight="1">
      <c r="A10" s="267" t="s">
        <v>58</v>
      </c>
      <c r="B10" s="97"/>
      <c r="C10" s="98" t="s">
        <v>72</v>
      </c>
      <c r="D10" s="924"/>
      <c r="E10" s="924"/>
      <c r="F10" s="924"/>
      <c r="G10" s="924"/>
      <c r="H10" s="924"/>
      <c r="I10" s="924"/>
      <c r="J10" s="925"/>
    </row>
    <row r="11" spans="1:10" ht="30" customHeight="1">
      <c r="A11" s="267" t="s">
        <v>59</v>
      </c>
      <c r="B11" s="448"/>
      <c r="C11" s="98" t="s">
        <v>72</v>
      </c>
      <c r="D11" s="924"/>
      <c r="E11" s="924"/>
      <c r="F11" s="924"/>
      <c r="G11" s="924"/>
      <c r="H11" s="924"/>
      <c r="I11" s="924"/>
      <c r="J11" s="925"/>
    </row>
    <row r="12" spans="1:10" ht="29.25" customHeight="1">
      <c r="A12" s="267" t="s">
        <v>60</v>
      </c>
      <c r="B12" s="448"/>
      <c r="C12" s="98" t="s">
        <v>72</v>
      </c>
      <c r="D12" s="924"/>
      <c r="E12" s="924"/>
      <c r="F12" s="924"/>
      <c r="G12" s="924"/>
      <c r="H12" s="924"/>
      <c r="I12" s="924"/>
      <c r="J12" s="925"/>
    </row>
    <row r="13" spans="1:10" ht="30" customHeight="1">
      <c r="A13" s="267" t="s">
        <v>61</v>
      </c>
      <c r="B13" s="448"/>
      <c r="C13" s="98" t="s">
        <v>72</v>
      </c>
      <c r="D13" s="924"/>
      <c r="E13" s="924"/>
      <c r="F13" s="924"/>
      <c r="G13" s="924"/>
      <c r="H13" s="924"/>
      <c r="I13" s="924"/>
      <c r="J13" s="925"/>
    </row>
    <row r="14" spans="1:10" ht="30" customHeight="1">
      <c r="A14" s="267" t="s">
        <v>62</v>
      </c>
      <c r="B14" s="448"/>
      <c r="C14" s="98" t="s">
        <v>72</v>
      </c>
      <c r="D14" s="924"/>
      <c r="E14" s="924"/>
      <c r="F14" s="924"/>
      <c r="G14" s="924"/>
      <c r="H14" s="924"/>
      <c r="I14" s="924"/>
      <c r="J14" s="925"/>
    </row>
    <row r="15" spans="1:10" ht="30" customHeight="1">
      <c r="A15" s="267" t="s">
        <v>63</v>
      </c>
      <c r="B15" s="97"/>
      <c r="C15" s="98" t="s">
        <v>72</v>
      </c>
      <c r="D15" s="924"/>
      <c r="E15" s="924"/>
      <c r="F15" s="924"/>
      <c r="G15" s="924"/>
      <c r="H15" s="924"/>
      <c r="I15" s="924"/>
      <c r="J15" s="925"/>
    </row>
    <row r="16" spans="1:10" ht="30" customHeight="1">
      <c r="A16" s="267" t="s">
        <v>64</v>
      </c>
      <c r="B16" s="97"/>
      <c r="C16" s="98" t="s">
        <v>72</v>
      </c>
      <c r="D16" s="924"/>
      <c r="E16" s="924"/>
      <c r="F16" s="924"/>
      <c r="G16" s="924"/>
      <c r="H16" s="924"/>
      <c r="I16" s="924"/>
      <c r="J16" s="925"/>
    </row>
    <row r="17" spans="1:10" ht="30" customHeight="1" thickBot="1">
      <c r="A17" s="392" t="s">
        <v>65</v>
      </c>
      <c r="B17" s="99"/>
      <c r="C17" s="100" t="s">
        <v>72</v>
      </c>
      <c r="D17" s="923"/>
      <c r="E17" s="923"/>
      <c r="F17" s="923"/>
      <c r="G17" s="923"/>
      <c r="H17" s="923"/>
      <c r="I17" s="923"/>
      <c r="J17" s="926"/>
    </row>
    <row r="18" spans="1:10" ht="28.5" customHeight="1" thickTop="1">
      <c r="A18" s="276" t="s">
        <v>200</v>
      </c>
      <c r="B18" s="449">
        <f>COUNTA(B6:B17)</f>
        <v>0</v>
      </c>
      <c r="C18" s="449">
        <f>COUNTA(C6:C17)</f>
        <v>12</v>
      </c>
      <c r="D18" s="212"/>
      <c r="E18" s="461"/>
      <c r="F18" s="461"/>
      <c r="G18" s="461"/>
      <c r="H18" s="461"/>
    </row>
    <row r="19" spans="1:10" ht="37.5" customHeight="1">
      <c r="A19" s="831" t="s">
        <v>118</v>
      </c>
      <c r="B19" s="548">
        <f>ROUND(B18/12,3)</f>
        <v>0</v>
      </c>
      <c r="C19" s="548">
        <f>ROUND(C18/12,3)</f>
        <v>1</v>
      </c>
      <c r="D19" s="560"/>
      <c r="E19" s="561"/>
      <c r="F19" s="561"/>
      <c r="G19" s="561"/>
      <c r="H19" s="561"/>
    </row>
    <row r="20" spans="1:10" ht="25.5" customHeight="1" thickBot="1">
      <c r="A20" s="933"/>
      <c r="B20" s="915">
        <f>SUM(B19:C19)</f>
        <v>1</v>
      </c>
      <c r="C20" s="915"/>
      <c r="D20" s="935"/>
      <c r="E20" s="934"/>
      <c r="F20" s="934"/>
      <c r="G20" s="934"/>
      <c r="H20" s="934"/>
    </row>
    <row r="21" spans="1:10" ht="32.25" customHeight="1">
      <c r="B21" s="49"/>
      <c r="C21" s="49"/>
    </row>
    <row r="22" spans="1:10" ht="32.25" customHeight="1">
      <c r="A22" s="11"/>
      <c r="B22" s="209"/>
      <c r="C22" s="10"/>
    </row>
    <row r="23" spans="1:10" ht="32.25" customHeight="1">
      <c r="A23" s="10"/>
    </row>
    <row r="24" spans="1:10" ht="30" customHeight="1"/>
    <row r="25" spans="1:10" ht="30" customHeight="1"/>
    <row r="26" spans="1:10" ht="24.95" customHeight="1"/>
    <row r="28" spans="1:10" ht="9.9499999999999993" customHeight="1"/>
    <row r="29" spans="1:10" ht="24.95" customHeight="1"/>
    <row r="30" spans="1:10" ht="9.9499999999999993" customHeight="1"/>
    <row r="31" spans="1:10" ht="24.95" customHeight="1"/>
    <row r="32" spans="1:10" ht="24.95" customHeight="1"/>
    <row r="33" ht="30" customHeight="1"/>
    <row r="34" ht="24.95" customHeight="1"/>
    <row r="35" ht="24.95" customHeight="1"/>
    <row r="36" ht="20.100000000000001" customHeight="1"/>
    <row r="37" ht="24.95" customHeight="1"/>
    <row r="39" ht="24.95" customHeight="1"/>
    <row r="50" ht="20.25" customHeight="1"/>
  </sheetData>
  <mergeCells count="33">
    <mergeCell ref="A19:A20"/>
    <mergeCell ref="G20:H20"/>
    <mergeCell ref="B20:C20"/>
    <mergeCell ref="D20:F20"/>
    <mergeCell ref="D14:F14"/>
    <mergeCell ref="D15:F15"/>
    <mergeCell ref="D16:F16"/>
    <mergeCell ref="D12:F12"/>
    <mergeCell ref="D13:F13"/>
    <mergeCell ref="D5:F5"/>
    <mergeCell ref="G5:J5"/>
    <mergeCell ref="D6:F6"/>
    <mergeCell ref="D7:F7"/>
    <mergeCell ref="D8:F8"/>
    <mergeCell ref="D9:F9"/>
    <mergeCell ref="D10:F10"/>
    <mergeCell ref="D11:F11"/>
    <mergeCell ref="B3:J4"/>
    <mergeCell ref="A3:A5"/>
    <mergeCell ref="E1:J1"/>
    <mergeCell ref="D17:F17"/>
    <mergeCell ref="G6:J6"/>
    <mergeCell ref="G7:J7"/>
    <mergeCell ref="G8:J8"/>
    <mergeCell ref="G9:J9"/>
    <mergeCell ref="G10:J10"/>
    <mergeCell ref="G11:J11"/>
    <mergeCell ref="G12:J12"/>
    <mergeCell ref="G13:J13"/>
    <mergeCell ref="G14:J14"/>
    <mergeCell ref="G15:J15"/>
    <mergeCell ref="G16:J16"/>
    <mergeCell ref="G17:J17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&amp;C12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99CC"/>
    <pageSetUpPr fitToPage="1"/>
  </sheetPr>
  <dimension ref="A1:V52"/>
  <sheetViews>
    <sheetView zoomScale="85" zoomScaleNormal="85" zoomScaleSheetLayoutView="100" workbookViewId="0">
      <pane xSplit="1" ySplit="7" topLeftCell="B8" activePane="bottomRight" state="frozen"/>
      <selection activeCell="C25" sqref="C25"/>
      <selection pane="topRight" activeCell="C25" sqref="C25"/>
      <selection pane="bottomLeft" activeCell="C25" sqref="C25"/>
      <selection pane="bottomRight"/>
    </sheetView>
  </sheetViews>
  <sheetFormatPr defaultRowHeight="13.5"/>
  <cols>
    <col min="1" max="1" width="10.75" customWidth="1"/>
    <col min="2" max="4" width="5.25" customWidth="1"/>
    <col min="5" max="5" width="4.125" customWidth="1"/>
    <col min="6" max="8" width="5.25" customWidth="1"/>
    <col min="9" max="9" width="4.375" customWidth="1"/>
    <col min="10" max="12" width="5.25" customWidth="1"/>
    <col min="13" max="13" width="4" customWidth="1"/>
    <col min="14" max="17" width="5" customWidth="1"/>
    <col min="18" max="18" width="4.375" customWidth="1"/>
    <col min="19" max="19" width="4.125" customWidth="1"/>
  </cols>
  <sheetData>
    <row r="1" spans="1:19" ht="24.95" customHeight="1">
      <c r="A1" s="9" t="s">
        <v>401</v>
      </c>
    </row>
    <row r="2" spans="1:19" ht="24.95" customHeight="1">
      <c r="A2" s="484" t="str">
        <f>'5監査所要日数調'!G1</f>
        <v>　（令和６年４月１日～令和７年３月３１日）　　</v>
      </c>
    </row>
    <row r="3" spans="1:19" ht="24.95" customHeight="1" thickBot="1">
      <c r="A3" s="484"/>
    </row>
    <row r="4" spans="1:19" ht="24" customHeight="1">
      <c r="A4" s="839" t="s">
        <v>168</v>
      </c>
      <c r="B4" s="936" t="s">
        <v>274</v>
      </c>
      <c r="C4" s="936"/>
      <c r="D4" s="936"/>
      <c r="E4" s="936"/>
      <c r="F4" s="936"/>
      <c r="G4" s="936"/>
      <c r="H4" s="936"/>
      <c r="I4" s="936"/>
      <c r="J4" s="936"/>
      <c r="K4" s="936"/>
      <c r="L4" s="936"/>
      <c r="M4" s="937"/>
      <c r="N4" s="938" t="s">
        <v>283</v>
      </c>
      <c r="O4" s="936"/>
      <c r="P4" s="936"/>
      <c r="Q4" s="936"/>
      <c r="R4" s="936"/>
      <c r="S4" s="939"/>
    </row>
    <row r="5" spans="1:19" ht="20.100000000000001" customHeight="1">
      <c r="A5" s="831"/>
      <c r="B5" s="840" t="s">
        <v>275</v>
      </c>
      <c r="C5" s="840"/>
      <c r="D5" s="840"/>
      <c r="E5" s="843"/>
      <c r="F5" s="831" t="s">
        <v>276</v>
      </c>
      <c r="G5" s="840"/>
      <c r="H5" s="840"/>
      <c r="I5" s="849"/>
      <c r="J5" s="848" t="s">
        <v>277</v>
      </c>
      <c r="K5" s="840"/>
      <c r="L5" s="840"/>
      <c r="M5" s="843"/>
      <c r="N5" s="831" t="s">
        <v>2</v>
      </c>
      <c r="O5" s="840"/>
      <c r="P5" s="840"/>
      <c r="Q5" s="840"/>
      <c r="R5" s="840"/>
      <c r="S5" s="849" t="s">
        <v>291</v>
      </c>
    </row>
    <row r="6" spans="1:19" ht="20.100000000000001" customHeight="1">
      <c r="A6" s="831"/>
      <c r="B6" s="840" t="s">
        <v>187</v>
      </c>
      <c r="C6" s="840" t="s">
        <v>41</v>
      </c>
      <c r="D6" s="840"/>
      <c r="E6" s="843" t="s">
        <v>5</v>
      </c>
      <c r="F6" s="831" t="s">
        <v>187</v>
      </c>
      <c r="G6" s="840" t="s">
        <v>41</v>
      </c>
      <c r="H6" s="840"/>
      <c r="I6" s="849" t="s">
        <v>5</v>
      </c>
      <c r="J6" s="848" t="s">
        <v>187</v>
      </c>
      <c r="K6" s="840" t="s">
        <v>41</v>
      </c>
      <c r="L6" s="840"/>
      <c r="M6" s="843" t="s">
        <v>5</v>
      </c>
      <c r="N6" s="831"/>
      <c r="O6" s="840"/>
      <c r="P6" s="840"/>
      <c r="Q6" s="840"/>
      <c r="R6" s="840"/>
      <c r="S6" s="849"/>
    </row>
    <row r="7" spans="1:19" ht="20.100000000000001" customHeight="1">
      <c r="A7" s="831"/>
      <c r="B7" s="840"/>
      <c r="C7" s="161" t="s">
        <v>36</v>
      </c>
      <c r="D7" s="161" t="s">
        <v>37</v>
      </c>
      <c r="E7" s="843"/>
      <c r="F7" s="831"/>
      <c r="G7" s="161" t="s">
        <v>36</v>
      </c>
      <c r="H7" s="161" t="s">
        <v>37</v>
      </c>
      <c r="I7" s="849"/>
      <c r="J7" s="848"/>
      <c r="K7" s="161" t="s">
        <v>36</v>
      </c>
      <c r="L7" s="161" t="s">
        <v>37</v>
      </c>
      <c r="M7" s="843"/>
      <c r="N7" s="279" t="s">
        <v>42</v>
      </c>
      <c r="O7" s="161" t="s">
        <v>184</v>
      </c>
      <c r="P7" s="161" t="s">
        <v>43</v>
      </c>
      <c r="Q7" s="161" t="s">
        <v>226</v>
      </c>
      <c r="R7" s="161" t="s">
        <v>5</v>
      </c>
      <c r="S7" s="849"/>
    </row>
    <row r="8" spans="1:19" ht="30" customHeight="1">
      <c r="A8" s="451" t="s">
        <v>67</v>
      </c>
      <c r="B8" s="97" t="s">
        <v>72</v>
      </c>
      <c r="C8" s="97"/>
      <c r="D8" s="97"/>
      <c r="E8" s="98"/>
      <c r="F8" s="452" t="s">
        <v>100</v>
      </c>
      <c r="G8" s="97"/>
      <c r="H8" s="97"/>
      <c r="I8" s="96"/>
      <c r="J8" s="453" t="s">
        <v>100</v>
      </c>
      <c r="K8" s="97"/>
      <c r="L8" s="97"/>
      <c r="M8" s="98"/>
      <c r="N8" s="452"/>
      <c r="O8" s="97"/>
      <c r="P8" s="97"/>
      <c r="Q8" s="97" t="s">
        <v>72</v>
      </c>
      <c r="R8" s="97"/>
      <c r="S8" s="96"/>
    </row>
    <row r="9" spans="1:19" ht="30" customHeight="1">
      <c r="A9" s="451" t="s">
        <v>70</v>
      </c>
      <c r="B9" s="97" t="s">
        <v>72</v>
      </c>
      <c r="C9" s="97"/>
      <c r="D9" s="97"/>
      <c r="E9" s="98"/>
      <c r="F9" s="452" t="s">
        <v>100</v>
      </c>
      <c r="G9" s="97"/>
      <c r="H9" s="97"/>
      <c r="I9" s="96"/>
      <c r="J9" s="453" t="s">
        <v>100</v>
      </c>
      <c r="K9" s="97"/>
      <c r="L9" s="97"/>
      <c r="M9" s="98"/>
      <c r="N9" s="452"/>
      <c r="O9" s="97"/>
      <c r="P9" s="97" t="s">
        <v>72</v>
      </c>
      <c r="Q9" s="97"/>
      <c r="R9" s="97"/>
      <c r="S9" s="96"/>
    </row>
    <row r="10" spans="1:19" ht="30" customHeight="1">
      <c r="A10" s="451" t="s">
        <v>56</v>
      </c>
      <c r="B10" s="97" t="s">
        <v>72</v>
      </c>
      <c r="C10" s="97"/>
      <c r="D10" s="97"/>
      <c r="E10" s="98"/>
      <c r="F10" s="452" t="s">
        <v>100</v>
      </c>
      <c r="G10" s="97"/>
      <c r="H10" s="97"/>
      <c r="I10" s="96"/>
      <c r="J10" s="453" t="s">
        <v>100</v>
      </c>
      <c r="K10" s="97"/>
      <c r="L10" s="97"/>
      <c r="M10" s="98"/>
      <c r="N10" s="452"/>
      <c r="O10" s="97"/>
      <c r="P10" s="97" t="s">
        <v>72</v>
      </c>
      <c r="Q10" s="97"/>
      <c r="R10" s="97"/>
      <c r="S10" s="96"/>
    </row>
    <row r="11" spans="1:19" ht="30" customHeight="1">
      <c r="A11" s="451" t="s">
        <v>57</v>
      </c>
      <c r="B11" s="97" t="s">
        <v>72</v>
      </c>
      <c r="C11" s="97"/>
      <c r="D11" s="97"/>
      <c r="E11" s="98"/>
      <c r="F11" s="452" t="s">
        <v>100</v>
      </c>
      <c r="G11" s="97"/>
      <c r="H11" s="97"/>
      <c r="I11" s="96"/>
      <c r="J11" s="453" t="s">
        <v>100</v>
      </c>
      <c r="K11" s="97"/>
      <c r="L11" s="97"/>
      <c r="M11" s="98"/>
      <c r="N11" s="452"/>
      <c r="O11" s="97"/>
      <c r="P11" s="97" t="s">
        <v>72</v>
      </c>
      <c r="Q11" s="97" t="s">
        <v>72</v>
      </c>
      <c r="R11" s="97"/>
      <c r="S11" s="96"/>
    </row>
    <row r="12" spans="1:19" ht="30" customHeight="1">
      <c r="A12" s="451" t="s">
        <v>58</v>
      </c>
      <c r="B12" s="97" t="s">
        <v>72</v>
      </c>
      <c r="C12" s="97"/>
      <c r="D12" s="97"/>
      <c r="E12" s="98"/>
      <c r="F12" s="452" t="s">
        <v>100</v>
      </c>
      <c r="G12" s="97"/>
      <c r="H12" s="97"/>
      <c r="I12" s="96"/>
      <c r="J12" s="453" t="s">
        <v>100</v>
      </c>
      <c r="K12" s="97"/>
      <c r="L12" s="97"/>
      <c r="M12" s="98"/>
      <c r="N12" s="452" t="s">
        <v>72</v>
      </c>
      <c r="O12" s="97"/>
      <c r="P12" s="97" t="s">
        <v>72</v>
      </c>
      <c r="Q12" s="97"/>
      <c r="R12" s="97"/>
      <c r="S12" s="96"/>
    </row>
    <row r="13" spans="1:19" ht="29.25" customHeight="1">
      <c r="A13" s="451" t="s">
        <v>59</v>
      </c>
      <c r="B13" s="97" t="s">
        <v>72</v>
      </c>
      <c r="C13" s="448"/>
      <c r="D13" s="97"/>
      <c r="E13" s="98"/>
      <c r="F13" s="452" t="s">
        <v>278</v>
      </c>
      <c r="G13" s="448"/>
      <c r="H13" s="97"/>
      <c r="I13" s="96"/>
      <c r="J13" s="453"/>
      <c r="K13" s="448" t="s">
        <v>100</v>
      </c>
      <c r="L13" s="97"/>
      <c r="M13" s="98"/>
      <c r="N13" s="452" t="s">
        <v>72</v>
      </c>
      <c r="O13" s="97"/>
      <c r="P13" s="97"/>
      <c r="Q13" s="97" t="s">
        <v>72</v>
      </c>
      <c r="R13" s="97"/>
      <c r="S13" s="96"/>
    </row>
    <row r="14" spans="1:19" ht="29.25" customHeight="1">
      <c r="A14" s="451" t="s">
        <v>60</v>
      </c>
      <c r="B14" s="97" t="s">
        <v>72</v>
      </c>
      <c r="C14" s="448"/>
      <c r="D14" s="450"/>
      <c r="E14" s="98"/>
      <c r="F14" s="452" t="s">
        <v>100</v>
      </c>
      <c r="G14" s="448"/>
      <c r="H14" s="450"/>
      <c r="I14" s="96"/>
      <c r="J14" s="453"/>
      <c r="K14" s="448" t="s">
        <v>100</v>
      </c>
      <c r="L14" s="450"/>
      <c r="M14" s="98"/>
      <c r="N14" s="452" t="s">
        <v>72</v>
      </c>
      <c r="O14" s="97"/>
      <c r="P14" s="97"/>
      <c r="Q14" s="97"/>
      <c r="R14" s="97"/>
      <c r="S14" s="96"/>
    </row>
    <row r="15" spans="1:19" ht="30" customHeight="1">
      <c r="A15" s="451" t="s">
        <v>61</v>
      </c>
      <c r="B15" s="97" t="s">
        <v>72</v>
      </c>
      <c r="C15" s="448"/>
      <c r="D15" s="97"/>
      <c r="E15" s="98"/>
      <c r="F15" s="452" t="s">
        <v>100</v>
      </c>
      <c r="G15" s="448"/>
      <c r="H15" s="97"/>
      <c r="I15" s="96"/>
      <c r="J15" s="453"/>
      <c r="K15" s="448" t="s">
        <v>100</v>
      </c>
      <c r="L15" s="97"/>
      <c r="M15" s="98"/>
      <c r="N15" s="452"/>
      <c r="O15" s="97" t="s">
        <v>72</v>
      </c>
      <c r="P15" s="97"/>
      <c r="Q15" s="97" t="s">
        <v>72</v>
      </c>
      <c r="R15" s="97"/>
      <c r="S15" s="96"/>
    </row>
    <row r="16" spans="1:19" ht="30" customHeight="1">
      <c r="A16" s="451" t="s">
        <v>62</v>
      </c>
      <c r="B16" s="97"/>
      <c r="C16" s="97" t="s">
        <v>72</v>
      </c>
      <c r="D16" s="97"/>
      <c r="E16" s="98"/>
      <c r="F16" s="452" t="s">
        <v>100</v>
      </c>
      <c r="G16" s="97"/>
      <c r="H16" s="97"/>
      <c r="I16" s="96"/>
      <c r="J16" s="453"/>
      <c r="K16" s="97" t="s">
        <v>100</v>
      </c>
      <c r="L16" s="97"/>
      <c r="M16" s="98"/>
      <c r="N16" s="452" t="s">
        <v>72</v>
      </c>
      <c r="O16" s="97"/>
      <c r="P16" s="97"/>
      <c r="Q16" s="97"/>
      <c r="R16" s="97"/>
      <c r="S16" s="96"/>
    </row>
    <row r="17" spans="1:22" ht="30" customHeight="1">
      <c r="A17" s="451" t="s">
        <v>63</v>
      </c>
      <c r="B17" s="97" t="s">
        <v>72</v>
      </c>
      <c r="C17" s="97"/>
      <c r="D17" s="97"/>
      <c r="E17" s="98"/>
      <c r="F17" s="452" t="s">
        <v>300</v>
      </c>
      <c r="G17" s="97"/>
      <c r="H17" s="97"/>
      <c r="I17" s="96"/>
      <c r="J17" s="453"/>
      <c r="K17" s="97" t="s">
        <v>100</v>
      </c>
      <c r="L17" s="97"/>
      <c r="M17" s="98"/>
      <c r="N17" s="452" t="s">
        <v>72</v>
      </c>
      <c r="O17" s="97"/>
      <c r="P17" s="97"/>
      <c r="Q17" s="97" t="s">
        <v>72</v>
      </c>
      <c r="R17" s="97"/>
      <c r="S17" s="96"/>
    </row>
    <row r="18" spans="1:22" ht="30" customHeight="1">
      <c r="A18" s="451" t="s">
        <v>64</v>
      </c>
      <c r="B18" s="97" t="s">
        <v>72</v>
      </c>
      <c r="C18" s="97"/>
      <c r="D18" s="97"/>
      <c r="E18" s="98"/>
      <c r="F18" s="452" t="s">
        <v>284</v>
      </c>
      <c r="G18" s="97"/>
      <c r="H18" s="97"/>
      <c r="I18" s="96"/>
      <c r="J18" s="453"/>
      <c r="K18" s="97" t="s">
        <v>100</v>
      </c>
      <c r="L18" s="97"/>
      <c r="M18" s="98"/>
      <c r="N18" s="452"/>
      <c r="O18" s="97"/>
      <c r="P18" s="97" t="s">
        <v>72</v>
      </c>
      <c r="Q18" s="97" t="s">
        <v>72</v>
      </c>
      <c r="R18" s="97"/>
      <c r="S18" s="96"/>
    </row>
    <row r="19" spans="1:22" ht="30" customHeight="1" thickBot="1">
      <c r="A19" s="489" t="s">
        <v>65</v>
      </c>
      <c r="B19" s="99" t="s">
        <v>72</v>
      </c>
      <c r="C19" s="99"/>
      <c r="D19" s="99"/>
      <c r="E19" s="100"/>
      <c r="F19" s="455" t="s">
        <v>100</v>
      </c>
      <c r="G19" s="99"/>
      <c r="H19" s="99"/>
      <c r="I19" s="101"/>
      <c r="J19" s="456"/>
      <c r="K19" s="99" t="s">
        <v>100</v>
      </c>
      <c r="L19" s="99"/>
      <c r="M19" s="100"/>
      <c r="N19" s="455" t="s">
        <v>72</v>
      </c>
      <c r="O19" s="99"/>
      <c r="P19" s="99"/>
      <c r="Q19" s="99" t="s">
        <v>72</v>
      </c>
      <c r="R19" s="99"/>
      <c r="S19" s="101"/>
    </row>
    <row r="20" spans="1:22" ht="40.5" customHeight="1" thickTop="1">
      <c r="A20" s="454" t="s">
        <v>200</v>
      </c>
      <c r="B20" s="449">
        <f>COUNTA(B8:B19)</f>
        <v>11</v>
      </c>
      <c r="C20" s="449">
        <f t="shared" ref="C20:S20" si="0">COUNTA(C8:C19)</f>
        <v>1</v>
      </c>
      <c r="D20" s="449">
        <f t="shared" si="0"/>
        <v>0</v>
      </c>
      <c r="E20" s="275">
        <f t="shared" si="0"/>
        <v>0</v>
      </c>
      <c r="F20" s="231">
        <f t="shared" ref="F20:I20" si="1">COUNTA(F8:F19)</f>
        <v>12</v>
      </c>
      <c r="G20" s="449">
        <f t="shared" si="1"/>
        <v>0</v>
      </c>
      <c r="H20" s="449">
        <f t="shared" si="1"/>
        <v>0</v>
      </c>
      <c r="I20" s="178">
        <f t="shared" si="1"/>
        <v>0</v>
      </c>
      <c r="J20" s="171">
        <f t="shared" ref="J20:M20" si="2">COUNTA(J8:J19)</f>
        <v>5</v>
      </c>
      <c r="K20" s="449">
        <f t="shared" si="2"/>
        <v>7</v>
      </c>
      <c r="L20" s="449">
        <f t="shared" si="2"/>
        <v>0</v>
      </c>
      <c r="M20" s="275">
        <f t="shared" si="2"/>
        <v>0</v>
      </c>
      <c r="N20" s="231">
        <f t="shared" si="0"/>
        <v>6</v>
      </c>
      <c r="O20" s="449">
        <f t="shared" si="0"/>
        <v>1</v>
      </c>
      <c r="P20" s="449">
        <f t="shared" si="0"/>
        <v>5</v>
      </c>
      <c r="Q20" s="449">
        <f t="shared" si="0"/>
        <v>7</v>
      </c>
      <c r="R20" s="449">
        <f t="shared" si="0"/>
        <v>0</v>
      </c>
      <c r="S20" s="178">
        <f t="shared" si="0"/>
        <v>0</v>
      </c>
      <c r="T20" s="141"/>
      <c r="U20" s="723"/>
      <c r="V20" s="723"/>
    </row>
    <row r="21" spans="1:22" ht="37.5" customHeight="1">
      <c r="A21" s="944" t="s">
        <v>118</v>
      </c>
      <c r="B21" s="549">
        <f>ROUND(B20/(B20+C20+D20+E20),4)</f>
        <v>0.91669999999999996</v>
      </c>
      <c r="C21" s="549">
        <f>ROUNDDOWN(C20/(C20+D20+E20+B20),4)</f>
        <v>8.3299999999999999E-2</v>
      </c>
      <c r="D21" s="549">
        <f>ROUNDDOWN(D20/(D20+E20+B20+C20),4)</f>
        <v>0</v>
      </c>
      <c r="E21" s="550">
        <f>ROUNDDOWN(E20/(E20+C20+B20+D20),4)</f>
        <v>0</v>
      </c>
      <c r="F21" s="551">
        <f>ROUND(F20/(F20+G20+H20+I20),4)</f>
        <v>1</v>
      </c>
      <c r="G21" s="549">
        <f>ROUNDDOWN(G20/(G20+H20+I20+F20),4)</f>
        <v>0</v>
      </c>
      <c r="H21" s="549">
        <f>ROUNDDOWN(H20/(H20+I20+F20+G20),4)</f>
        <v>0</v>
      </c>
      <c r="I21" s="552">
        <f>ROUNDDOWN(I20/(I20+G20+F20+H20),4)</f>
        <v>0</v>
      </c>
      <c r="J21" s="553">
        <f>ROUND(J20/(J20+K20+L20+M20),4)</f>
        <v>0.41670000000000001</v>
      </c>
      <c r="K21" s="549">
        <f>ROUNDDOWN(K20/(K20+L20+M20+J20),4)</f>
        <v>0.58330000000000004</v>
      </c>
      <c r="L21" s="549">
        <f>ROUNDDOWN(L20/(L20+M20+J20+K20),4)</f>
        <v>0</v>
      </c>
      <c r="M21" s="550">
        <f>ROUNDDOWN(M20/(M20+K20+J20+L20),4)</f>
        <v>0</v>
      </c>
      <c r="N21" s="551">
        <f>ROUND(N20/(N20+O20+P20+Q20),4)</f>
        <v>0.31580000000000003</v>
      </c>
      <c r="O21" s="549">
        <f>ROUNDDOWN(O20/(O20+P20+Q20+N20),4)</f>
        <v>5.2600000000000001E-2</v>
      </c>
      <c r="P21" s="549">
        <f>ROUNDDOWN(P20/(P20+Q20+N20+O20),4)</f>
        <v>0.2631</v>
      </c>
      <c r="Q21" s="549">
        <f>ROUNDDOWN(Q20/(Q20+O20+N20+P20),4)</f>
        <v>0.36840000000000001</v>
      </c>
      <c r="R21" s="549">
        <f>ROUND(R20/(R20+S20+N20+O20+P20+Q20),4)</f>
        <v>0</v>
      </c>
      <c r="S21" s="552">
        <f>ROUND(S20/(S20+R20+Q20+P20+O20+N20),4)</f>
        <v>0</v>
      </c>
    </row>
    <row r="22" spans="1:22" ht="25.5" customHeight="1" thickBot="1">
      <c r="A22" s="945"/>
      <c r="B22" s="940">
        <f>SUM(B21:E21)</f>
        <v>1</v>
      </c>
      <c r="C22" s="940"/>
      <c r="D22" s="940"/>
      <c r="E22" s="759"/>
      <c r="F22" s="941">
        <f>SUM(F21:I21)</f>
        <v>1</v>
      </c>
      <c r="G22" s="940"/>
      <c r="H22" s="940"/>
      <c r="I22" s="942"/>
      <c r="J22" s="943">
        <f>SUM(J21:M21)</f>
        <v>1</v>
      </c>
      <c r="K22" s="940"/>
      <c r="L22" s="940"/>
      <c r="M22" s="759"/>
      <c r="N22" s="941">
        <f>SUM(N21:S21)</f>
        <v>0.99990000000000001</v>
      </c>
      <c r="O22" s="940"/>
      <c r="P22" s="940"/>
      <c r="Q22" s="940"/>
      <c r="R22" s="940"/>
      <c r="S22" s="942"/>
    </row>
    <row r="23" spans="1:22" ht="32.25" customHeight="1"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50"/>
      <c r="P23" s="49"/>
      <c r="Q23" s="49"/>
      <c r="R23" s="49"/>
      <c r="S23" s="49"/>
    </row>
    <row r="24" spans="1:22" ht="32.25" customHeight="1">
      <c r="A24" s="11"/>
      <c r="B24" s="209"/>
      <c r="C24" s="209"/>
      <c r="D24" s="10"/>
      <c r="E24" s="10"/>
      <c r="F24" s="209"/>
      <c r="G24" s="209"/>
      <c r="H24" s="10"/>
      <c r="I24" s="10"/>
      <c r="J24" s="209"/>
      <c r="K24" s="209"/>
      <c r="L24" s="10"/>
      <c r="M24" s="10"/>
      <c r="N24" s="10"/>
      <c r="O24" s="10"/>
      <c r="P24" s="10"/>
      <c r="Q24" s="10"/>
      <c r="R24" s="10"/>
      <c r="S24" s="10"/>
    </row>
    <row r="25" spans="1:22" ht="32.25" customHeight="1">
      <c r="A25" s="10"/>
    </row>
    <row r="26" spans="1:22" ht="30" customHeight="1"/>
    <row r="27" spans="1:22" ht="30" customHeight="1"/>
    <row r="28" spans="1:22" ht="24.95" customHeight="1">
      <c r="O28" s="72"/>
    </row>
    <row r="29" spans="1:22">
      <c r="O29" s="72"/>
    </row>
    <row r="30" spans="1:22" ht="9.9499999999999993" customHeight="1">
      <c r="O30" s="72"/>
    </row>
    <row r="31" spans="1:22" ht="24.95" customHeight="1"/>
    <row r="32" spans="1:22" ht="9.9499999999999993" customHeight="1"/>
    <row r="33" ht="24.95" customHeight="1"/>
    <row r="34" ht="24.95" customHeight="1"/>
    <row r="35" ht="30" customHeight="1"/>
    <row r="36" ht="24.95" customHeight="1"/>
    <row r="37" ht="24.95" customHeight="1"/>
    <row r="38" ht="20.100000000000001" customHeight="1"/>
    <row r="39" ht="24.95" customHeight="1"/>
    <row r="41" ht="24.95" customHeight="1"/>
    <row r="52" ht="20.25" customHeight="1"/>
  </sheetData>
  <mergeCells count="23">
    <mergeCell ref="U20:V20"/>
    <mergeCell ref="B5:E5"/>
    <mergeCell ref="C6:D6"/>
    <mergeCell ref="B6:B7"/>
    <mergeCell ref="A21:A22"/>
    <mergeCell ref="E6:E7"/>
    <mergeCell ref="A4:A7"/>
    <mergeCell ref="N5:R6"/>
    <mergeCell ref="S5:S7"/>
    <mergeCell ref="J5:M5"/>
    <mergeCell ref="J6:J7"/>
    <mergeCell ref="K6:L6"/>
    <mergeCell ref="M6:M7"/>
    <mergeCell ref="F5:I5"/>
    <mergeCell ref="F6:F7"/>
    <mergeCell ref="G6:H6"/>
    <mergeCell ref="B4:M4"/>
    <mergeCell ref="N4:S4"/>
    <mergeCell ref="I6:I7"/>
    <mergeCell ref="B22:E22"/>
    <mergeCell ref="F22:I22"/>
    <mergeCell ref="J22:M22"/>
    <mergeCell ref="N22:S22"/>
  </mergeCells>
  <phoneticPr fontId="2"/>
  <printOptions horizontalCentered="1"/>
  <pageMargins left="0" right="0.39370078740157483" top="0.59055118110236227" bottom="0.39370078740157483" header="0.51181102362204722" footer="0.19685039370078741"/>
  <pageSetup paperSize="9" fitToHeight="0" pageOrder="overThenDown" orientation="portrait" useFirstPageNumber="1" r:id="rId1"/>
  <headerFooter scaleWithDoc="0" alignWithMargins="0">
    <oddFooter>&amp;C&amp;"ＭＳ ゴシック,標準"&amp;10 13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99CC"/>
    <pageSetUpPr fitToPage="1"/>
  </sheetPr>
  <dimension ref="B1:G168"/>
  <sheetViews>
    <sheetView showGridLines="0" zoomScale="80" zoomScaleNormal="80" zoomScaleSheetLayoutView="100" workbookViewId="0">
      <selection activeCell="B1" sqref="B1:F1"/>
    </sheetView>
  </sheetViews>
  <sheetFormatPr defaultRowHeight="15"/>
  <cols>
    <col min="1" max="1" width="1.125" style="577" customWidth="1"/>
    <col min="2" max="2" width="11.25" style="577" customWidth="1"/>
    <col min="3" max="3" width="19.625" style="577" customWidth="1"/>
    <col min="4" max="4" width="20.75" style="577" customWidth="1"/>
    <col min="5" max="5" width="7.5" style="577" customWidth="1"/>
    <col min="6" max="6" width="32.5" style="577" customWidth="1"/>
    <col min="7" max="7" width="1.125" style="577" customWidth="1"/>
    <col min="8" max="14" width="9" style="577"/>
    <col min="15" max="15" width="9" style="577" customWidth="1"/>
    <col min="16" max="16384" width="9" style="577"/>
  </cols>
  <sheetData>
    <row r="1" spans="2:7" ht="22.5" customHeight="1">
      <c r="B1" s="954" t="s">
        <v>472</v>
      </c>
      <c r="C1" s="954"/>
      <c r="D1" s="954"/>
      <c r="E1" s="954"/>
      <c r="F1" s="954"/>
    </row>
    <row r="2" spans="2:7" ht="22.5" hidden="1" customHeight="1">
      <c r="B2" s="3"/>
      <c r="C2" s="4"/>
      <c r="D2" s="3"/>
      <c r="E2" s="3"/>
      <c r="F2" s="3"/>
    </row>
    <row r="3" spans="2:7" ht="22.5" customHeight="1" thickBot="1">
      <c r="B3" s="579"/>
      <c r="C3" s="579"/>
      <c r="D3" s="579"/>
      <c r="E3" s="579"/>
      <c r="F3" s="263"/>
    </row>
    <row r="4" spans="2:7" ht="22.5" customHeight="1">
      <c r="B4" s="946" t="s">
        <v>375</v>
      </c>
      <c r="C4" s="948" t="s">
        <v>388</v>
      </c>
      <c r="D4" s="950" t="s">
        <v>389</v>
      </c>
      <c r="E4" s="952" t="s">
        <v>5</v>
      </c>
      <c r="F4" s="580"/>
      <c r="G4" s="578"/>
    </row>
    <row r="5" spans="2:7" ht="45.75" customHeight="1" thickBot="1">
      <c r="B5" s="947"/>
      <c r="C5" s="949"/>
      <c r="D5" s="951"/>
      <c r="E5" s="953"/>
      <c r="F5" s="581" t="s">
        <v>390</v>
      </c>
      <c r="G5" s="578"/>
    </row>
    <row r="6" spans="2:7" ht="36" customHeight="1">
      <c r="B6" s="575" t="s">
        <v>67</v>
      </c>
      <c r="C6" s="592" t="s">
        <v>72</v>
      </c>
      <c r="D6" s="593"/>
      <c r="E6" s="594"/>
      <c r="F6" s="595"/>
      <c r="G6" s="578"/>
    </row>
    <row r="7" spans="2:7" ht="36" customHeight="1">
      <c r="B7" s="575" t="s">
        <v>391</v>
      </c>
      <c r="C7" s="596" t="s">
        <v>72</v>
      </c>
      <c r="D7" s="543"/>
      <c r="E7" s="544"/>
      <c r="F7" s="597"/>
      <c r="G7" s="578"/>
    </row>
    <row r="8" spans="2:7" ht="36" customHeight="1">
      <c r="B8" s="575" t="s">
        <v>392</v>
      </c>
      <c r="C8" s="596"/>
      <c r="D8" s="543"/>
      <c r="E8" s="544"/>
      <c r="F8" s="597"/>
      <c r="G8" s="578"/>
    </row>
    <row r="9" spans="2:7" ht="36" customHeight="1">
      <c r="B9" s="575" t="s">
        <v>393</v>
      </c>
      <c r="C9" s="596"/>
      <c r="D9" s="543"/>
      <c r="E9" s="544"/>
      <c r="F9" s="597"/>
      <c r="G9" s="578"/>
    </row>
    <row r="10" spans="2:7" ht="36" customHeight="1">
      <c r="B10" s="575" t="s">
        <v>394</v>
      </c>
      <c r="C10" s="596"/>
      <c r="D10" s="543"/>
      <c r="E10" s="544"/>
      <c r="F10" s="597"/>
      <c r="G10" s="578"/>
    </row>
    <row r="11" spans="2:7" ht="36" customHeight="1">
      <c r="B11" s="575" t="s">
        <v>395</v>
      </c>
      <c r="C11" s="596"/>
      <c r="D11" s="543"/>
      <c r="E11" s="544" t="s">
        <v>72</v>
      </c>
      <c r="F11" s="597" t="s">
        <v>471</v>
      </c>
      <c r="G11" s="578"/>
    </row>
    <row r="12" spans="2:7" ht="36" customHeight="1">
      <c r="B12" s="585" t="s">
        <v>396</v>
      </c>
      <c r="C12" s="596" t="s">
        <v>72</v>
      </c>
      <c r="D12" s="543"/>
      <c r="E12" s="544"/>
      <c r="F12" s="597"/>
      <c r="G12" s="578"/>
    </row>
    <row r="13" spans="2:7" ht="36" customHeight="1">
      <c r="B13" s="575" t="s">
        <v>397</v>
      </c>
      <c r="C13" s="596"/>
      <c r="D13" s="543"/>
      <c r="E13" s="544"/>
      <c r="F13" s="597"/>
      <c r="G13" s="578"/>
    </row>
    <row r="14" spans="2:7" ht="36" customHeight="1">
      <c r="B14" s="575" t="s">
        <v>398</v>
      </c>
      <c r="C14" s="596" t="s">
        <v>72</v>
      </c>
      <c r="D14" s="543"/>
      <c r="E14" s="544"/>
      <c r="F14" s="597"/>
      <c r="G14" s="578"/>
    </row>
    <row r="15" spans="2:7" ht="36" customHeight="1">
      <c r="B15" s="585" t="s">
        <v>399</v>
      </c>
      <c r="C15" s="596"/>
      <c r="D15" s="543"/>
      <c r="E15" s="544"/>
      <c r="F15" s="597"/>
      <c r="G15" s="578"/>
    </row>
    <row r="16" spans="2:7" ht="36" customHeight="1">
      <c r="B16" s="575" t="s">
        <v>400</v>
      </c>
      <c r="C16" s="596"/>
      <c r="D16" s="543"/>
      <c r="E16" s="544"/>
      <c r="F16" s="597"/>
      <c r="G16" s="578"/>
    </row>
    <row r="17" spans="2:7" ht="36" customHeight="1" thickBot="1">
      <c r="B17" s="591" t="s">
        <v>65</v>
      </c>
      <c r="C17" s="598"/>
      <c r="D17" s="545"/>
      <c r="E17" s="546"/>
      <c r="F17" s="599"/>
      <c r="G17" s="578"/>
    </row>
    <row r="18" spans="2:7" ht="33" hidden="1" customHeight="1" thickTop="1">
      <c r="B18" s="575">
        <f>'[1]1監査委員①'!B31</f>
        <v>0</v>
      </c>
      <c r="C18" s="587"/>
      <c r="D18" s="588"/>
      <c r="E18" s="589"/>
      <c r="F18" s="590"/>
      <c r="G18" s="578"/>
    </row>
    <row r="19" spans="2:7" ht="33" hidden="1" customHeight="1">
      <c r="B19" s="575">
        <f>'[1]1監査委員①'!B33</f>
        <v>0</v>
      </c>
      <c r="C19" s="459"/>
      <c r="D19" s="582"/>
      <c r="E19" s="583"/>
      <c r="F19" s="584"/>
      <c r="G19" s="578"/>
    </row>
    <row r="20" spans="2:7" ht="33" hidden="1" customHeight="1">
      <c r="B20" s="575">
        <f>'[1]1監査委員①'!B35</f>
        <v>0</v>
      </c>
      <c r="C20" s="459"/>
      <c r="D20" s="582"/>
      <c r="E20" s="583"/>
      <c r="F20" s="584"/>
      <c r="G20" s="578"/>
    </row>
    <row r="21" spans="2:7" ht="33" hidden="1" customHeight="1">
      <c r="B21" s="585">
        <f>'[1]1監査委員①'!B37</f>
        <v>0</v>
      </c>
      <c r="C21" s="459"/>
      <c r="D21" s="582"/>
      <c r="E21" s="583"/>
      <c r="F21" s="584"/>
      <c r="G21" s="578"/>
    </row>
    <row r="22" spans="2:7" ht="33" hidden="1" customHeight="1">
      <c r="B22" s="575">
        <f>'[1]1監査委員①'!B39</f>
        <v>0</v>
      </c>
      <c r="C22" s="459"/>
      <c r="D22" s="582"/>
      <c r="E22" s="583"/>
      <c r="F22" s="584"/>
      <c r="G22" s="578"/>
    </row>
    <row r="23" spans="2:7" ht="33" hidden="1" customHeight="1">
      <c r="B23" s="575">
        <f>'[1]1監査委員①'!B41</f>
        <v>0</v>
      </c>
      <c r="C23" s="459"/>
      <c r="D23" s="582"/>
      <c r="E23" s="583"/>
      <c r="F23" s="584"/>
      <c r="G23" s="578"/>
    </row>
    <row r="24" spans="2:7" ht="33" hidden="1" customHeight="1">
      <c r="B24" s="585">
        <f>'[1]1監査委員①'!B43</f>
        <v>0</v>
      </c>
      <c r="C24" s="459"/>
      <c r="D24" s="582"/>
      <c r="E24" s="583"/>
      <c r="F24" s="584"/>
      <c r="G24" s="578"/>
    </row>
    <row r="25" spans="2:7" ht="33" hidden="1" customHeight="1">
      <c r="B25" s="575">
        <f>'[1]1監査委員①'!B45</f>
        <v>0</v>
      </c>
      <c r="C25" s="459"/>
      <c r="D25" s="582"/>
      <c r="E25" s="583"/>
      <c r="F25" s="584"/>
      <c r="G25" s="578"/>
    </row>
    <row r="26" spans="2:7" ht="33" hidden="1" customHeight="1">
      <c r="B26" s="575">
        <f>'[1]1監査委員①'!B47</f>
        <v>0</v>
      </c>
      <c r="C26" s="459"/>
      <c r="D26" s="582"/>
      <c r="E26" s="583"/>
      <c r="F26" s="584"/>
      <c r="G26" s="578"/>
    </row>
    <row r="27" spans="2:7" ht="33" hidden="1" customHeight="1">
      <c r="B27" s="585">
        <f>'[1]1監査委員①'!B49</f>
        <v>0</v>
      </c>
      <c r="C27" s="459"/>
      <c r="D27" s="582"/>
      <c r="E27" s="583"/>
      <c r="F27" s="584"/>
      <c r="G27" s="578"/>
    </row>
    <row r="28" spans="2:7" ht="33" hidden="1" customHeight="1">
      <c r="B28" s="575">
        <f>'[1]1監査委員①'!B51</f>
        <v>0</v>
      </c>
      <c r="C28" s="459"/>
      <c r="D28" s="582"/>
      <c r="E28" s="583"/>
      <c r="F28" s="584"/>
      <c r="G28" s="578"/>
    </row>
    <row r="29" spans="2:7" ht="33" hidden="1" customHeight="1">
      <c r="B29" s="575">
        <f>'[1]1監査委員①'!B53</f>
        <v>0</v>
      </c>
      <c r="C29" s="459"/>
      <c r="D29" s="582"/>
      <c r="E29" s="583"/>
      <c r="F29" s="584"/>
      <c r="G29" s="578"/>
    </row>
    <row r="30" spans="2:7" ht="33" hidden="1" customHeight="1">
      <c r="B30" s="585">
        <f>'[1]1監査委員①'!B55</f>
        <v>0</v>
      </c>
      <c r="C30" s="459"/>
      <c r="D30" s="582"/>
      <c r="E30" s="583"/>
      <c r="F30" s="584"/>
      <c r="G30" s="578"/>
    </row>
    <row r="31" spans="2:7" ht="33" hidden="1" customHeight="1">
      <c r="B31" s="575">
        <f>'[1]1監査委員①'!B57</f>
        <v>0</v>
      </c>
      <c r="C31" s="459"/>
      <c r="D31" s="582"/>
      <c r="E31" s="583"/>
      <c r="F31" s="584"/>
      <c r="G31" s="578"/>
    </row>
    <row r="32" spans="2:7" ht="33" hidden="1" customHeight="1">
      <c r="B32" s="575">
        <f>'[1]1監査委員①'!B59</f>
        <v>0</v>
      </c>
      <c r="C32" s="459"/>
      <c r="D32" s="582"/>
      <c r="E32" s="583"/>
      <c r="F32" s="584"/>
      <c r="G32" s="578"/>
    </row>
    <row r="33" spans="2:7" ht="33" hidden="1" customHeight="1">
      <c r="B33" s="585">
        <f>'[1]1監査委員①'!B61</f>
        <v>0</v>
      </c>
      <c r="C33" s="459"/>
      <c r="D33" s="582"/>
      <c r="E33" s="583"/>
      <c r="F33" s="584"/>
      <c r="G33" s="578"/>
    </row>
    <row r="34" spans="2:7" ht="33" hidden="1" customHeight="1">
      <c r="B34" s="575">
        <f>'[1]1監査委員①'!B63</f>
        <v>0</v>
      </c>
      <c r="C34" s="459"/>
      <c r="D34" s="582"/>
      <c r="E34" s="583"/>
      <c r="F34" s="584"/>
      <c r="G34" s="578"/>
    </row>
    <row r="35" spans="2:7" ht="33" hidden="1" customHeight="1">
      <c r="B35" s="575">
        <f>'[1]1監査委員①'!B65</f>
        <v>0</v>
      </c>
      <c r="C35" s="459"/>
      <c r="D35" s="582"/>
      <c r="E35" s="583"/>
      <c r="F35" s="584"/>
      <c r="G35" s="578"/>
    </row>
    <row r="36" spans="2:7" ht="33" hidden="1" customHeight="1">
      <c r="B36" s="585">
        <f>'[1]1監査委員①'!B67</f>
        <v>0</v>
      </c>
      <c r="C36" s="459"/>
      <c r="D36" s="582"/>
      <c r="E36" s="583"/>
      <c r="F36" s="584"/>
      <c r="G36" s="578"/>
    </row>
    <row r="37" spans="2:7" ht="33" hidden="1" customHeight="1">
      <c r="B37" s="575">
        <f>'[1]1監査委員①'!B69</f>
        <v>0</v>
      </c>
      <c r="C37" s="459"/>
      <c r="D37" s="582"/>
      <c r="E37" s="583"/>
      <c r="F37" s="584"/>
      <c r="G37" s="578"/>
    </row>
    <row r="38" spans="2:7" ht="33" hidden="1" customHeight="1">
      <c r="B38" s="575">
        <f>'[1]1監査委員①'!B71</f>
        <v>0</v>
      </c>
      <c r="C38" s="459"/>
      <c r="D38" s="582"/>
      <c r="E38" s="583"/>
      <c r="F38" s="584"/>
      <c r="G38" s="578"/>
    </row>
    <row r="39" spans="2:7" ht="33" hidden="1" customHeight="1">
      <c r="B39" s="585">
        <f>'[1]1監査委員①'!B73</f>
        <v>0</v>
      </c>
      <c r="C39" s="459"/>
      <c r="D39" s="582"/>
      <c r="E39" s="583"/>
      <c r="F39" s="584"/>
      <c r="G39" s="578"/>
    </row>
    <row r="40" spans="2:7" ht="33" hidden="1" customHeight="1">
      <c r="B40" s="575">
        <f>'[1]1監査委員①'!B75</f>
        <v>0</v>
      </c>
      <c r="C40" s="459"/>
      <c r="D40" s="582"/>
      <c r="E40" s="583"/>
      <c r="F40" s="584"/>
      <c r="G40" s="578"/>
    </row>
    <row r="41" spans="2:7" ht="33" hidden="1" customHeight="1">
      <c r="B41" s="575">
        <f>'[1]1監査委員①'!B77</f>
        <v>0</v>
      </c>
      <c r="C41" s="459"/>
      <c r="D41" s="582"/>
      <c r="E41" s="583"/>
      <c r="F41" s="584"/>
      <c r="G41" s="578"/>
    </row>
    <row r="42" spans="2:7" ht="33" hidden="1" customHeight="1">
      <c r="B42" s="585">
        <f>'[1]1監査委員①'!B79</f>
        <v>0</v>
      </c>
      <c r="C42" s="459"/>
      <c r="D42" s="582"/>
      <c r="E42" s="583"/>
      <c r="F42" s="584"/>
      <c r="G42" s="578"/>
    </row>
    <row r="43" spans="2:7" ht="33" hidden="1" customHeight="1">
      <c r="B43" s="575">
        <f>'[1]1監査委員①'!B81</f>
        <v>0</v>
      </c>
      <c r="C43" s="459"/>
      <c r="D43" s="582"/>
      <c r="E43" s="583"/>
      <c r="F43" s="584"/>
      <c r="G43" s="578"/>
    </row>
    <row r="44" spans="2:7" ht="33" hidden="1" customHeight="1">
      <c r="B44" s="575">
        <f>'[1]1監査委員①'!B83</f>
        <v>0</v>
      </c>
      <c r="C44" s="459"/>
      <c r="D44" s="582"/>
      <c r="E44" s="583"/>
      <c r="F44" s="584"/>
      <c r="G44" s="578"/>
    </row>
    <row r="45" spans="2:7" ht="33" hidden="1" customHeight="1">
      <c r="B45" s="585">
        <f>'[1]1監査委員①'!B85</f>
        <v>0</v>
      </c>
      <c r="C45" s="459"/>
      <c r="D45" s="582"/>
      <c r="E45" s="583"/>
      <c r="F45" s="584"/>
      <c r="G45" s="578"/>
    </row>
    <row r="46" spans="2:7" ht="33" hidden="1" customHeight="1">
      <c r="B46" s="575">
        <f>'[1]1監査委員①'!B87</f>
        <v>0</v>
      </c>
      <c r="C46" s="459"/>
      <c r="D46" s="582"/>
      <c r="E46" s="583"/>
      <c r="F46" s="584"/>
      <c r="G46" s="578"/>
    </row>
    <row r="47" spans="2:7" ht="33" hidden="1" customHeight="1">
      <c r="B47" s="575">
        <f>'[1]1監査委員①'!B89</f>
        <v>0</v>
      </c>
      <c r="C47" s="459"/>
      <c r="D47" s="582"/>
      <c r="E47" s="583"/>
      <c r="F47" s="584"/>
      <c r="G47" s="578"/>
    </row>
    <row r="48" spans="2:7" ht="33" hidden="1" customHeight="1">
      <c r="B48" s="585">
        <f>'[1]1監査委員①'!B91</f>
        <v>0</v>
      </c>
      <c r="C48" s="459"/>
      <c r="D48" s="582"/>
      <c r="E48" s="583"/>
      <c r="F48" s="584"/>
      <c r="G48" s="578"/>
    </row>
    <row r="49" spans="2:7" ht="33" hidden="1" customHeight="1">
      <c r="B49" s="575">
        <f>'[1]1監査委員①'!B93</f>
        <v>0</v>
      </c>
      <c r="C49" s="459"/>
      <c r="D49" s="582"/>
      <c r="E49" s="583"/>
      <c r="F49" s="584"/>
      <c r="G49" s="578"/>
    </row>
    <row r="50" spans="2:7" ht="33" hidden="1" customHeight="1">
      <c r="B50" s="575">
        <f>'[1]1監査委員①'!B95</f>
        <v>0</v>
      </c>
      <c r="C50" s="459"/>
      <c r="D50" s="582"/>
      <c r="E50" s="583"/>
      <c r="F50" s="584"/>
      <c r="G50" s="578"/>
    </row>
    <row r="51" spans="2:7" ht="33" hidden="1" customHeight="1">
      <c r="B51" s="585">
        <f>'[1]1監査委員①'!B97</f>
        <v>0</v>
      </c>
      <c r="C51" s="459"/>
      <c r="D51" s="582"/>
      <c r="E51" s="583"/>
      <c r="F51" s="584"/>
      <c r="G51" s="578"/>
    </row>
    <row r="52" spans="2:7" ht="33" hidden="1" customHeight="1">
      <c r="B52" s="575">
        <f>'[1]1監査委員①'!B99</f>
        <v>0</v>
      </c>
      <c r="C52" s="459"/>
      <c r="D52" s="582"/>
      <c r="E52" s="583"/>
      <c r="F52" s="584"/>
      <c r="G52" s="578"/>
    </row>
    <row r="53" spans="2:7" ht="33" hidden="1" customHeight="1">
      <c r="B53" s="575">
        <f>'[1]1監査委員①'!B101</f>
        <v>0</v>
      </c>
      <c r="C53" s="459"/>
      <c r="D53" s="582"/>
      <c r="E53" s="583"/>
      <c r="F53" s="584"/>
      <c r="G53" s="578"/>
    </row>
    <row r="54" spans="2:7" ht="33" hidden="1" customHeight="1">
      <c r="B54" s="575">
        <f>'[1]1監査委員①'!B103</f>
        <v>0</v>
      </c>
      <c r="C54" s="459"/>
      <c r="D54" s="582"/>
      <c r="E54" s="583"/>
      <c r="F54" s="584"/>
      <c r="G54" s="578"/>
    </row>
    <row r="55" spans="2:7" ht="33" hidden="1" customHeight="1">
      <c r="B55" s="585">
        <f>'[1]1監査委員①'!B105</f>
        <v>0</v>
      </c>
      <c r="C55" s="459"/>
      <c r="D55" s="582"/>
      <c r="E55" s="583"/>
      <c r="F55" s="584"/>
      <c r="G55" s="578"/>
    </row>
    <row r="56" spans="2:7" ht="33" hidden="1" customHeight="1">
      <c r="B56" s="575">
        <f>'[1]1監査委員①'!B107</f>
        <v>0</v>
      </c>
      <c r="C56" s="459"/>
      <c r="D56" s="582"/>
      <c r="E56" s="583"/>
      <c r="F56" s="584"/>
      <c r="G56" s="578"/>
    </row>
    <row r="57" spans="2:7" ht="33" hidden="1" customHeight="1">
      <c r="B57" s="575">
        <f>'[1]1監査委員①'!B109</f>
        <v>0</v>
      </c>
      <c r="C57" s="459"/>
      <c r="D57" s="582"/>
      <c r="E57" s="583"/>
      <c r="F57" s="584"/>
      <c r="G57" s="578"/>
    </row>
    <row r="58" spans="2:7" ht="33" hidden="1" customHeight="1">
      <c r="B58" s="585">
        <f>'[1]1監査委員①'!B111</f>
        <v>0</v>
      </c>
      <c r="C58" s="459"/>
      <c r="D58" s="582"/>
      <c r="E58" s="583"/>
      <c r="F58" s="584"/>
      <c r="G58" s="578"/>
    </row>
    <row r="59" spans="2:7" ht="33" hidden="1" customHeight="1">
      <c r="B59" s="575">
        <f>'[1]1監査委員①'!B113</f>
        <v>0</v>
      </c>
      <c r="C59" s="459"/>
      <c r="D59" s="582"/>
      <c r="E59" s="583"/>
      <c r="F59" s="584"/>
      <c r="G59" s="578"/>
    </row>
    <row r="60" spans="2:7" ht="33" hidden="1" customHeight="1">
      <c r="B60" s="575">
        <f>'[1]1監査委員①'!B115</f>
        <v>0</v>
      </c>
      <c r="C60" s="459"/>
      <c r="D60" s="582"/>
      <c r="E60" s="583"/>
      <c r="F60" s="584"/>
      <c r="G60" s="578"/>
    </row>
    <row r="61" spans="2:7" ht="33" hidden="1" customHeight="1">
      <c r="B61" s="575">
        <f>'[1]1監査委員①'!B117</f>
        <v>0</v>
      </c>
      <c r="C61" s="459"/>
      <c r="D61" s="582"/>
      <c r="E61" s="583"/>
      <c r="F61" s="584"/>
      <c r="G61" s="578"/>
    </row>
    <row r="62" spans="2:7" ht="33" hidden="1" customHeight="1">
      <c r="B62" s="585">
        <f>'[1]1監査委員①'!B119</f>
        <v>0</v>
      </c>
      <c r="C62" s="459"/>
      <c r="D62" s="582"/>
      <c r="E62" s="583"/>
      <c r="F62" s="584"/>
      <c r="G62" s="578"/>
    </row>
    <row r="63" spans="2:7" ht="33" hidden="1" customHeight="1">
      <c r="B63" s="585">
        <f>'[1]1監査委員①'!B121</f>
        <v>0</v>
      </c>
      <c r="C63" s="459"/>
      <c r="D63" s="582"/>
      <c r="E63" s="583"/>
      <c r="F63" s="584"/>
      <c r="G63" s="578"/>
    </row>
    <row r="64" spans="2:7" ht="33" hidden="1" customHeight="1">
      <c r="B64" s="575">
        <f>'[1]1監査委員①'!B123</f>
        <v>0</v>
      </c>
      <c r="C64" s="459"/>
      <c r="D64" s="582"/>
      <c r="E64" s="583"/>
      <c r="F64" s="584"/>
      <c r="G64" s="578"/>
    </row>
    <row r="65" spans="2:7" ht="33" hidden="1" customHeight="1">
      <c r="B65" s="575">
        <f>'[1]1監査委員①'!B125</f>
        <v>0</v>
      </c>
      <c r="C65" s="459"/>
      <c r="D65" s="582"/>
      <c r="E65" s="583"/>
      <c r="F65" s="584"/>
      <c r="G65" s="578"/>
    </row>
    <row r="66" spans="2:7" ht="33" hidden="1" customHeight="1">
      <c r="B66" s="585">
        <f>'[1]1監査委員①'!B127</f>
        <v>0</v>
      </c>
      <c r="C66" s="459"/>
      <c r="D66" s="582"/>
      <c r="E66" s="583"/>
      <c r="F66" s="584"/>
      <c r="G66" s="578"/>
    </row>
    <row r="67" spans="2:7" ht="33" hidden="1" customHeight="1">
      <c r="B67" s="575">
        <f>'[1]1監査委員①'!B129</f>
        <v>0</v>
      </c>
      <c r="C67" s="459"/>
      <c r="D67" s="582"/>
      <c r="E67" s="583"/>
      <c r="F67" s="584"/>
      <c r="G67" s="578"/>
    </row>
    <row r="68" spans="2:7" ht="33" hidden="1" customHeight="1">
      <c r="B68" s="575">
        <f>'[1]1監査委員①'!B131</f>
        <v>0</v>
      </c>
      <c r="C68" s="459"/>
      <c r="D68" s="582"/>
      <c r="E68" s="583"/>
      <c r="F68" s="584"/>
      <c r="G68" s="578"/>
    </row>
    <row r="69" spans="2:7" ht="33" hidden="1" customHeight="1">
      <c r="B69" s="585">
        <f>'[1]1監査委員①'!B133</f>
        <v>0</v>
      </c>
      <c r="C69" s="459"/>
      <c r="D69" s="582"/>
      <c r="E69" s="583"/>
      <c r="F69" s="584"/>
      <c r="G69" s="578"/>
    </row>
    <row r="70" spans="2:7" ht="33" hidden="1" customHeight="1">
      <c r="B70" s="585">
        <f>'[1]1監査委員①'!B135</f>
        <v>0</v>
      </c>
      <c r="C70" s="459"/>
      <c r="D70" s="582"/>
      <c r="E70" s="583"/>
      <c r="F70" s="584"/>
      <c r="G70" s="578"/>
    </row>
    <row r="71" spans="2:7" ht="33" hidden="1" customHeight="1">
      <c r="B71" s="585">
        <f>'[1]1監査委員①'!B137</f>
        <v>0</v>
      </c>
      <c r="C71" s="459"/>
      <c r="D71" s="582"/>
      <c r="E71" s="583"/>
      <c r="F71" s="584"/>
      <c r="G71" s="578"/>
    </row>
    <row r="72" spans="2:7" ht="33" hidden="1" customHeight="1">
      <c r="B72" s="585">
        <f>'[1]1監査委員①'!B139</f>
        <v>0</v>
      </c>
      <c r="C72" s="459"/>
      <c r="D72" s="582"/>
      <c r="E72" s="583"/>
      <c r="F72" s="584"/>
      <c r="G72" s="578"/>
    </row>
    <row r="73" spans="2:7" ht="33" hidden="1" customHeight="1">
      <c r="B73" s="585">
        <f>'[1]1監査委員①'!B141</f>
        <v>0</v>
      </c>
      <c r="C73" s="459"/>
      <c r="D73" s="582"/>
      <c r="E73" s="583"/>
      <c r="F73" s="584"/>
      <c r="G73" s="578"/>
    </row>
    <row r="74" spans="2:7" ht="33" hidden="1" customHeight="1">
      <c r="B74" s="585">
        <f>'[1]1監査委員①'!B143</f>
        <v>0</v>
      </c>
      <c r="C74" s="459"/>
      <c r="D74" s="582"/>
      <c r="E74" s="583"/>
      <c r="F74" s="584"/>
      <c r="G74" s="578"/>
    </row>
    <row r="75" spans="2:7" ht="33" hidden="1" customHeight="1">
      <c r="B75" s="585">
        <f>'[1]1監査委員①'!B145</f>
        <v>0</v>
      </c>
      <c r="C75" s="459"/>
      <c r="D75" s="582"/>
      <c r="E75" s="583"/>
      <c r="F75" s="584"/>
      <c r="G75" s="578"/>
    </row>
    <row r="76" spans="2:7" ht="33" hidden="1" customHeight="1">
      <c r="B76" s="585">
        <f>'[1]1監査委員①'!B147</f>
        <v>0</v>
      </c>
      <c r="C76" s="459"/>
      <c r="D76" s="582"/>
      <c r="E76" s="583"/>
      <c r="F76" s="584"/>
      <c r="G76" s="578"/>
    </row>
    <row r="77" spans="2:7" ht="33" hidden="1" customHeight="1">
      <c r="B77" s="585">
        <f>'[1]1監査委員①'!B149</f>
        <v>0</v>
      </c>
      <c r="C77" s="459"/>
      <c r="D77" s="582"/>
      <c r="E77" s="583"/>
      <c r="F77" s="584"/>
      <c r="G77" s="578"/>
    </row>
    <row r="78" spans="2:7" ht="33" hidden="1" customHeight="1">
      <c r="B78" s="585">
        <f>'[1]1監査委員①'!B151</f>
        <v>0</v>
      </c>
      <c r="C78" s="459"/>
      <c r="D78" s="582"/>
      <c r="E78" s="583"/>
      <c r="F78" s="584"/>
      <c r="G78" s="578"/>
    </row>
    <row r="79" spans="2:7" ht="33" hidden="1" customHeight="1">
      <c r="B79" s="585">
        <f>'[1]1監査委員①'!B153</f>
        <v>0</v>
      </c>
      <c r="C79" s="459"/>
      <c r="D79" s="582"/>
      <c r="E79" s="583"/>
      <c r="F79" s="584"/>
      <c r="G79" s="578"/>
    </row>
    <row r="80" spans="2:7" ht="33" hidden="1" customHeight="1">
      <c r="B80" s="585">
        <f>'[1]1監査委員①'!B155</f>
        <v>0</v>
      </c>
      <c r="C80" s="459"/>
      <c r="D80" s="582"/>
      <c r="E80" s="583"/>
      <c r="F80" s="584"/>
      <c r="G80" s="578"/>
    </row>
    <row r="81" spans="2:7" ht="33" hidden="1" customHeight="1">
      <c r="B81" s="585">
        <f>'[1]1監査委員①'!B157</f>
        <v>0</v>
      </c>
      <c r="C81" s="459"/>
      <c r="D81" s="582"/>
      <c r="E81" s="583"/>
      <c r="F81" s="584"/>
      <c r="G81" s="578"/>
    </row>
    <row r="82" spans="2:7" ht="33" hidden="1" customHeight="1">
      <c r="B82" s="585">
        <f>'[1]1監査委員①'!B159</f>
        <v>0</v>
      </c>
      <c r="C82" s="459"/>
      <c r="D82" s="582"/>
      <c r="E82" s="583"/>
      <c r="F82" s="584"/>
      <c r="G82" s="578"/>
    </row>
    <row r="83" spans="2:7" ht="33" hidden="1" customHeight="1">
      <c r="B83" s="585">
        <f>'[1]1監査委員①'!B161</f>
        <v>0</v>
      </c>
      <c r="C83" s="459"/>
      <c r="D83" s="582"/>
      <c r="E83" s="583"/>
      <c r="F83" s="584"/>
      <c r="G83" s="578"/>
    </row>
    <row r="84" spans="2:7" ht="33" hidden="1" customHeight="1">
      <c r="B84" s="585">
        <f>'[1]1監査委員①'!B163</f>
        <v>0</v>
      </c>
      <c r="C84" s="459"/>
      <c r="D84" s="582"/>
      <c r="E84" s="583"/>
      <c r="F84" s="584"/>
      <c r="G84" s="578"/>
    </row>
    <row r="85" spans="2:7" ht="33" hidden="1" customHeight="1">
      <c r="B85" s="585">
        <f>'[1]1監査委員①'!B165</f>
        <v>0</v>
      </c>
      <c r="C85" s="459"/>
      <c r="D85" s="582"/>
      <c r="E85" s="583"/>
      <c r="F85" s="584"/>
      <c r="G85" s="578"/>
    </row>
    <row r="86" spans="2:7" ht="33" hidden="1" customHeight="1">
      <c r="B86" s="585">
        <f>'[1]1監査委員①'!B167</f>
        <v>0</v>
      </c>
      <c r="C86" s="459"/>
      <c r="D86" s="582"/>
      <c r="E86" s="583"/>
      <c r="F86" s="584"/>
      <c r="G86" s="578"/>
    </row>
    <row r="87" spans="2:7" ht="33" hidden="1" customHeight="1">
      <c r="B87" s="585">
        <f>'[1]1監査委員①'!B169</f>
        <v>0</v>
      </c>
      <c r="C87" s="459"/>
      <c r="D87" s="582"/>
      <c r="E87" s="583"/>
      <c r="F87" s="584"/>
      <c r="G87" s="578"/>
    </row>
    <row r="88" spans="2:7" ht="33" hidden="1" customHeight="1">
      <c r="B88" s="585">
        <f>'[1]1監査委員①'!B171</f>
        <v>0</v>
      </c>
      <c r="C88" s="459"/>
      <c r="D88" s="582"/>
      <c r="E88" s="583"/>
      <c r="F88" s="584"/>
      <c r="G88" s="578"/>
    </row>
    <row r="89" spans="2:7" ht="33" hidden="1" customHeight="1">
      <c r="B89" s="585">
        <f>'[1]1監査委員①'!B173</f>
        <v>0</v>
      </c>
      <c r="C89" s="459"/>
      <c r="D89" s="582"/>
      <c r="E89" s="583"/>
      <c r="F89" s="584"/>
      <c r="G89" s="578"/>
    </row>
    <row r="90" spans="2:7" ht="33" hidden="1" customHeight="1">
      <c r="B90" s="585">
        <f>'[1]1監査委員①'!B175</f>
        <v>0</v>
      </c>
      <c r="C90" s="459"/>
      <c r="D90" s="582"/>
      <c r="E90" s="583"/>
      <c r="F90" s="584"/>
      <c r="G90" s="578"/>
    </row>
    <row r="91" spans="2:7" ht="33" hidden="1" customHeight="1">
      <c r="B91" s="585">
        <f>'[1]1監査委員①'!B177</f>
        <v>0</v>
      </c>
      <c r="C91" s="459"/>
      <c r="D91" s="582"/>
      <c r="E91" s="583"/>
      <c r="F91" s="584"/>
      <c r="G91" s="578"/>
    </row>
    <row r="92" spans="2:7" ht="33" hidden="1" customHeight="1">
      <c r="B92" s="585">
        <f>'[1]1監査委員①'!B179</f>
        <v>0</v>
      </c>
      <c r="C92" s="459"/>
      <c r="D92" s="582"/>
      <c r="E92" s="583"/>
      <c r="F92" s="584"/>
      <c r="G92" s="578"/>
    </row>
    <row r="93" spans="2:7" ht="33" hidden="1" customHeight="1">
      <c r="B93" s="585">
        <f>'[1]1監査委員①'!B181</f>
        <v>0</v>
      </c>
      <c r="C93" s="459"/>
      <c r="D93" s="582"/>
      <c r="E93" s="583"/>
      <c r="F93" s="584"/>
      <c r="G93" s="578"/>
    </row>
    <row r="94" spans="2:7" ht="33" hidden="1" customHeight="1">
      <c r="B94" s="585">
        <f>'[1]1監査委員①'!B183</f>
        <v>0</v>
      </c>
      <c r="C94" s="459"/>
      <c r="D94" s="582"/>
      <c r="E94" s="583"/>
      <c r="F94" s="584"/>
      <c r="G94" s="578"/>
    </row>
    <row r="95" spans="2:7" ht="33" hidden="1" customHeight="1">
      <c r="B95" s="585">
        <f>'[1]1監査委員①'!B185</f>
        <v>0</v>
      </c>
      <c r="C95" s="459"/>
      <c r="D95" s="582"/>
      <c r="E95" s="583"/>
      <c r="F95" s="584"/>
      <c r="G95" s="578"/>
    </row>
    <row r="96" spans="2:7" ht="33" hidden="1" customHeight="1">
      <c r="B96" s="585">
        <f>'[1]1監査委員①'!B187</f>
        <v>0</v>
      </c>
      <c r="C96" s="459"/>
      <c r="D96" s="582"/>
      <c r="E96" s="583"/>
      <c r="F96" s="584"/>
      <c r="G96" s="578"/>
    </row>
    <row r="97" spans="2:7" ht="33" hidden="1" customHeight="1">
      <c r="B97" s="585">
        <f>'[1]1監査委員①'!B189</f>
        <v>0</v>
      </c>
      <c r="C97" s="459"/>
      <c r="D97" s="582"/>
      <c r="E97" s="583"/>
      <c r="F97" s="584"/>
      <c r="G97" s="578"/>
    </row>
    <row r="98" spans="2:7" ht="33" hidden="1" customHeight="1">
      <c r="B98" s="585">
        <f>'[1]1監査委員①'!B191</f>
        <v>0</v>
      </c>
      <c r="C98" s="459"/>
      <c r="D98" s="582"/>
      <c r="E98" s="583"/>
      <c r="F98" s="584"/>
      <c r="G98" s="578"/>
    </row>
    <row r="99" spans="2:7" ht="33" hidden="1" customHeight="1">
      <c r="B99" s="585">
        <f>'[1]1監査委員①'!B193</f>
        <v>0</v>
      </c>
      <c r="C99" s="459"/>
      <c r="D99" s="582"/>
      <c r="E99" s="583"/>
      <c r="F99" s="584"/>
      <c r="G99" s="578"/>
    </row>
    <row r="100" spans="2:7" ht="33" hidden="1" customHeight="1">
      <c r="B100" s="585">
        <f>'[1]1監査委員①'!B195</f>
        <v>0</v>
      </c>
      <c r="C100" s="459"/>
      <c r="D100" s="582"/>
      <c r="E100" s="583"/>
      <c r="F100" s="584"/>
      <c r="G100" s="578"/>
    </row>
    <row r="101" spans="2:7" ht="33" hidden="1" customHeight="1">
      <c r="B101" s="585">
        <f>'[1]1監査委員①'!B197</f>
        <v>0</v>
      </c>
      <c r="C101" s="459"/>
      <c r="D101" s="582"/>
      <c r="E101" s="583"/>
      <c r="F101" s="584"/>
      <c r="G101" s="578"/>
    </row>
    <row r="102" spans="2:7" ht="33" hidden="1" customHeight="1">
      <c r="B102" s="585">
        <f>'[1]1監査委員①'!B199</f>
        <v>0</v>
      </c>
      <c r="C102" s="459"/>
      <c r="D102" s="582"/>
      <c r="E102" s="583"/>
      <c r="F102" s="584"/>
      <c r="G102" s="578"/>
    </row>
    <row r="103" spans="2:7" ht="33" hidden="1" customHeight="1">
      <c r="B103" s="585">
        <f>'[1]1監査委員①'!B201</f>
        <v>0</v>
      </c>
      <c r="C103" s="459"/>
      <c r="D103" s="582"/>
      <c r="E103" s="583"/>
      <c r="F103" s="584"/>
      <c r="G103" s="578"/>
    </row>
    <row r="104" spans="2:7" ht="33" hidden="1" customHeight="1">
      <c r="B104" s="585">
        <f>'[1]1監査委員①'!B203</f>
        <v>0</v>
      </c>
      <c r="C104" s="459"/>
      <c r="D104" s="582"/>
      <c r="E104" s="583"/>
      <c r="F104" s="584"/>
      <c r="G104" s="578"/>
    </row>
    <row r="105" spans="2:7" ht="33" hidden="1" customHeight="1">
      <c r="B105" s="585">
        <f>'[1]1監査委員①'!B205</f>
        <v>0</v>
      </c>
      <c r="C105" s="459"/>
      <c r="D105" s="582"/>
      <c r="E105" s="583"/>
      <c r="F105" s="584"/>
      <c r="G105" s="578"/>
    </row>
    <row r="106" spans="2:7" ht="33" hidden="1" customHeight="1">
      <c r="B106" s="585">
        <f>'[1]1監査委員①'!B207</f>
        <v>0</v>
      </c>
      <c r="C106" s="459"/>
      <c r="D106" s="582"/>
      <c r="E106" s="583"/>
      <c r="F106" s="584"/>
      <c r="G106" s="578"/>
    </row>
    <row r="107" spans="2:7" ht="33" hidden="1" customHeight="1">
      <c r="B107" s="585">
        <f>'[1]1監査委員①'!B209</f>
        <v>0</v>
      </c>
      <c r="C107" s="459"/>
      <c r="D107" s="582"/>
      <c r="E107" s="583"/>
      <c r="F107" s="584"/>
      <c r="G107" s="578"/>
    </row>
    <row r="108" spans="2:7" ht="33" hidden="1" customHeight="1">
      <c r="B108" s="585">
        <f>'[1]1監査委員①'!B211</f>
        <v>0</v>
      </c>
      <c r="C108" s="459"/>
      <c r="D108" s="582"/>
      <c r="E108" s="583"/>
      <c r="F108" s="584"/>
      <c r="G108" s="578"/>
    </row>
    <row r="109" spans="2:7" ht="33" hidden="1" customHeight="1">
      <c r="B109" s="585">
        <f>'[1]1監査委員①'!B213</f>
        <v>0</v>
      </c>
      <c r="C109" s="459"/>
      <c r="D109" s="582"/>
      <c r="E109" s="583"/>
      <c r="F109" s="584"/>
      <c r="G109" s="578"/>
    </row>
    <row r="110" spans="2:7" ht="33" hidden="1" customHeight="1">
      <c r="B110" s="585">
        <f>'[1]1監査委員①'!B215</f>
        <v>0</v>
      </c>
      <c r="C110" s="459"/>
      <c r="D110" s="582"/>
      <c r="E110" s="583"/>
      <c r="F110" s="584"/>
      <c r="G110" s="578"/>
    </row>
    <row r="111" spans="2:7" ht="33" hidden="1" customHeight="1">
      <c r="B111" s="585">
        <f>'[1]1監査委員①'!B217</f>
        <v>0</v>
      </c>
      <c r="C111" s="459"/>
      <c r="D111" s="582"/>
      <c r="E111" s="583"/>
      <c r="F111" s="584"/>
      <c r="G111" s="578"/>
    </row>
    <row r="112" spans="2:7" ht="33" hidden="1" customHeight="1">
      <c r="B112" s="585">
        <f>'[1]1監査委員①'!B219</f>
        <v>0</v>
      </c>
      <c r="C112" s="459"/>
      <c r="D112" s="582"/>
      <c r="E112" s="583"/>
      <c r="F112" s="584"/>
      <c r="G112" s="578"/>
    </row>
    <row r="113" spans="2:7" ht="33" hidden="1" customHeight="1">
      <c r="B113" s="585">
        <f>'[1]1監査委員①'!B221</f>
        <v>0</v>
      </c>
      <c r="C113" s="459"/>
      <c r="D113" s="582"/>
      <c r="E113" s="583"/>
      <c r="F113" s="584"/>
      <c r="G113" s="578"/>
    </row>
    <row r="114" spans="2:7" ht="33" hidden="1" customHeight="1">
      <c r="B114" s="585">
        <f>'[1]1監査委員①'!B223</f>
        <v>0</v>
      </c>
      <c r="C114" s="459"/>
      <c r="D114" s="582"/>
      <c r="E114" s="583"/>
      <c r="F114" s="584"/>
      <c r="G114" s="578"/>
    </row>
    <row r="115" spans="2:7" ht="33" hidden="1" customHeight="1">
      <c r="B115" s="585">
        <f>'[1]1監査委員①'!B225</f>
        <v>0</v>
      </c>
      <c r="C115" s="459"/>
      <c r="D115" s="582"/>
      <c r="E115" s="583"/>
      <c r="F115" s="584"/>
      <c r="G115" s="578"/>
    </row>
    <row r="116" spans="2:7" ht="33" hidden="1" customHeight="1">
      <c r="B116" s="585">
        <f>'[1]1監査委員①'!B227</f>
        <v>0</v>
      </c>
      <c r="C116" s="459"/>
      <c r="D116" s="582"/>
      <c r="E116" s="583"/>
      <c r="F116" s="584"/>
      <c r="G116" s="578"/>
    </row>
    <row r="117" spans="2:7" ht="33" hidden="1" customHeight="1">
      <c r="B117" s="585">
        <f>'[1]1監査委員①'!B229</f>
        <v>0</v>
      </c>
      <c r="C117" s="459"/>
      <c r="D117" s="582"/>
      <c r="E117" s="583"/>
      <c r="F117" s="584"/>
      <c r="G117" s="578"/>
    </row>
    <row r="118" spans="2:7" ht="33" hidden="1" customHeight="1">
      <c r="B118" s="585">
        <f>'[1]1監査委員①'!B231</f>
        <v>0</v>
      </c>
      <c r="C118" s="459"/>
      <c r="D118" s="582"/>
      <c r="E118" s="583"/>
      <c r="F118" s="584"/>
      <c r="G118" s="578"/>
    </row>
    <row r="119" spans="2:7" ht="33" hidden="1" customHeight="1">
      <c r="B119" s="585">
        <f>'[1]1監査委員①'!B233</f>
        <v>0</v>
      </c>
      <c r="C119" s="459"/>
      <c r="D119" s="582"/>
      <c r="E119" s="583"/>
      <c r="F119" s="584"/>
      <c r="G119" s="578"/>
    </row>
    <row r="120" spans="2:7" ht="33" hidden="1" customHeight="1">
      <c r="B120" s="585">
        <f>'[1]1監査委員①'!B235</f>
        <v>0</v>
      </c>
      <c r="C120" s="459"/>
      <c r="D120" s="582"/>
      <c r="E120" s="583"/>
      <c r="F120" s="584"/>
      <c r="G120" s="578"/>
    </row>
    <row r="121" spans="2:7" ht="33" hidden="1" customHeight="1">
      <c r="B121" s="585">
        <f>'[1]1監査委員①'!B237</f>
        <v>0</v>
      </c>
      <c r="C121" s="459"/>
      <c r="D121" s="582"/>
      <c r="E121" s="583"/>
      <c r="F121" s="584"/>
      <c r="G121" s="578"/>
    </row>
    <row r="122" spans="2:7" ht="33" hidden="1" customHeight="1">
      <c r="B122" s="585">
        <f>'[1]1監査委員①'!B239</f>
        <v>0</v>
      </c>
      <c r="C122" s="459"/>
      <c r="D122" s="582"/>
      <c r="E122" s="583"/>
      <c r="F122" s="584"/>
      <c r="G122" s="578"/>
    </row>
    <row r="123" spans="2:7" ht="33" hidden="1" customHeight="1">
      <c r="B123" s="585">
        <f>'[1]1監査委員①'!B241</f>
        <v>0</v>
      </c>
      <c r="C123" s="459"/>
      <c r="D123" s="582"/>
      <c r="E123" s="583"/>
      <c r="F123" s="584"/>
      <c r="G123" s="578"/>
    </row>
    <row r="124" spans="2:7" ht="33" hidden="1" customHeight="1">
      <c r="B124" s="585">
        <f>'[1]1監査委員①'!B243</f>
        <v>0</v>
      </c>
      <c r="C124" s="459"/>
      <c r="D124" s="582"/>
      <c r="E124" s="583"/>
      <c r="F124" s="584"/>
      <c r="G124" s="578"/>
    </row>
    <row r="125" spans="2:7" ht="33" hidden="1" customHeight="1">
      <c r="B125" s="585">
        <f>'[1]1監査委員①'!B245</f>
        <v>0</v>
      </c>
      <c r="C125" s="459"/>
      <c r="D125" s="582"/>
      <c r="E125" s="583"/>
      <c r="F125" s="584"/>
      <c r="G125" s="578"/>
    </row>
    <row r="126" spans="2:7" ht="33" hidden="1" customHeight="1">
      <c r="B126" s="585">
        <f>'[1]1監査委員①'!B247</f>
        <v>0</v>
      </c>
      <c r="C126" s="459"/>
      <c r="D126" s="582"/>
      <c r="E126" s="583"/>
      <c r="F126" s="584"/>
      <c r="G126" s="578"/>
    </row>
    <row r="127" spans="2:7" ht="33" hidden="1" customHeight="1">
      <c r="B127" s="585">
        <f>'[1]1監査委員①'!B249</f>
        <v>0</v>
      </c>
      <c r="C127" s="459"/>
      <c r="D127" s="582"/>
      <c r="E127" s="583"/>
      <c r="F127" s="584"/>
      <c r="G127" s="578"/>
    </row>
    <row r="128" spans="2:7" ht="33" hidden="1" customHeight="1">
      <c r="B128" s="585">
        <f>'[1]1監査委員①'!B251</f>
        <v>0</v>
      </c>
      <c r="C128" s="459"/>
      <c r="D128" s="582"/>
      <c r="E128" s="583"/>
      <c r="F128" s="584"/>
      <c r="G128" s="578"/>
    </row>
    <row r="129" spans="2:7" ht="33" hidden="1" customHeight="1">
      <c r="B129" s="585">
        <f>'[1]1監査委員①'!B253</f>
        <v>0</v>
      </c>
      <c r="C129" s="459"/>
      <c r="D129" s="582"/>
      <c r="E129" s="583"/>
      <c r="F129" s="584"/>
      <c r="G129" s="578"/>
    </row>
    <row r="130" spans="2:7" ht="33" hidden="1" customHeight="1">
      <c r="B130" s="585">
        <f>'[1]1監査委員①'!B255</f>
        <v>0</v>
      </c>
      <c r="C130" s="459"/>
      <c r="D130" s="582"/>
      <c r="E130" s="583"/>
      <c r="F130" s="584"/>
      <c r="G130" s="578"/>
    </row>
    <row r="131" spans="2:7" ht="33" hidden="1" customHeight="1">
      <c r="B131" s="585">
        <f>'[1]1監査委員①'!B257</f>
        <v>0</v>
      </c>
      <c r="C131" s="459"/>
      <c r="D131" s="582"/>
      <c r="E131" s="583"/>
      <c r="F131" s="584"/>
      <c r="G131" s="578"/>
    </row>
    <row r="132" spans="2:7" ht="33" hidden="1" customHeight="1">
      <c r="B132" s="585">
        <f>'[1]1監査委員①'!B259</f>
        <v>0</v>
      </c>
      <c r="C132" s="459"/>
      <c r="D132" s="582"/>
      <c r="E132" s="583"/>
      <c r="F132" s="584"/>
      <c r="G132" s="578"/>
    </row>
    <row r="133" spans="2:7" ht="33" hidden="1" customHeight="1">
      <c r="B133" s="585">
        <f>'[1]1監査委員①'!B261</f>
        <v>0</v>
      </c>
      <c r="C133" s="459"/>
      <c r="D133" s="582"/>
      <c r="E133" s="583"/>
      <c r="F133" s="584"/>
      <c r="G133" s="578"/>
    </row>
    <row r="134" spans="2:7" ht="33" hidden="1" customHeight="1">
      <c r="B134" s="585">
        <f>'[1]1監査委員①'!B263</f>
        <v>0</v>
      </c>
      <c r="C134" s="459"/>
      <c r="D134" s="582"/>
      <c r="E134" s="583"/>
      <c r="F134" s="584"/>
      <c r="G134" s="578"/>
    </row>
    <row r="135" spans="2:7" ht="33" hidden="1" customHeight="1">
      <c r="B135" s="585">
        <f>'[1]1監査委員①'!B265</f>
        <v>0</v>
      </c>
      <c r="C135" s="459"/>
      <c r="D135" s="582"/>
      <c r="E135" s="583"/>
      <c r="F135" s="584"/>
      <c r="G135" s="578"/>
    </row>
    <row r="136" spans="2:7" ht="33" hidden="1" customHeight="1">
      <c r="B136" s="585">
        <f>'[1]1監査委員①'!B267</f>
        <v>0</v>
      </c>
      <c r="C136" s="459"/>
      <c r="D136" s="582"/>
      <c r="E136" s="583"/>
      <c r="F136" s="584"/>
      <c r="G136" s="578"/>
    </row>
    <row r="137" spans="2:7" ht="33" hidden="1" customHeight="1">
      <c r="B137" s="585">
        <f>'[1]1監査委員①'!B269</f>
        <v>0</v>
      </c>
      <c r="C137" s="459"/>
      <c r="D137" s="582"/>
      <c r="E137" s="583"/>
      <c r="F137" s="584"/>
      <c r="G137" s="578"/>
    </row>
    <row r="138" spans="2:7" ht="33" hidden="1" customHeight="1">
      <c r="B138" s="585">
        <f>'[1]1監査委員①'!B271</f>
        <v>0</v>
      </c>
      <c r="C138" s="459"/>
      <c r="D138" s="582"/>
      <c r="E138" s="583"/>
      <c r="F138" s="584"/>
      <c r="G138" s="578"/>
    </row>
    <row r="139" spans="2:7" ht="33" hidden="1" customHeight="1">
      <c r="B139" s="585">
        <f>'[1]1監査委員①'!B273</f>
        <v>0</v>
      </c>
      <c r="C139" s="459"/>
      <c r="D139" s="582"/>
      <c r="E139" s="583"/>
      <c r="F139" s="584"/>
      <c r="G139" s="578"/>
    </row>
    <row r="140" spans="2:7" ht="33" hidden="1" customHeight="1">
      <c r="B140" s="585">
        <f>'[1]1監査委員①'!B275</f>
        <v>0</v>
      </c>
      <c r="C140" s="459"/>
      <c r="D140" s="582"/>
      <c r="E140" s="583"/>
      <c r="F140" s="584"/>
      <c r="G140" s="578"/>
    </row>
    <row r="141" spans="2:7" ht="33" hidden="1" customHeight="1">
      <c r="B141" s="585">
        <f>'[1]1監査委員①'!B277</f>
        <v>0</v>
      </c>
      <c r="C141" s="459"/>
      <c r="D141" s="582"/>
      <c r="E141" s="583"/>
      <c r="F141" s="584"/>
      <c r="G141" s="578"/>
    </row>
    <row r="142" spans="2:7" ht="33" hidden="1" customHeight="1">
      <c r="B142" s="585">
        <f>'[1]1監査委員①'!B279</f>
        <v>0</v>
      </c>
      <c r="C142" s="459"/>
      <c r="D142" s="582"/>
      <c r="E142" s="583"/>
      <c r="F142" s="584"/>
      <c r="G142" s="578"/>
    </row>
    <row r="143" spans="2:7" ht="33" hidden="1" customHeight="1">
      <c r="B143" s="585">
        <f>'[1]1監査委員①'!B281</f>
        <v>0</v>
      </c>
      <c r="C143" s="459"/>
      <c r="D143" s="582"/>
      <c r="E143" s="583"/>
      <c r="F143" s="584"/>
      <c r="G143" s="578"/>
    </row>
    <row r="144" spans="2:7" ht="33" hidden="1" customHeight="1">
      <c r="B144" s="585">
        <f>'[1]1監査委員①'!B283</f>
        <v>0</v>
      </c>
      <c r="C144" s="459"/>
      <c r="D144" s="582"/>
      <c r="E144" s="583"/>
      <c r="F144" s="584"/>
      <c r="G144" s="578"/>
    </row>
    <row r="145" spans="2:7" ht="33" hidden="1" customHeight="1">
      <c r="B145" s="585">
        <f>'[1]1監査委員①'!B285</f>
        <v>0</v>
      </c>
      <c r="C145" s="459"/>
      <c r="D145" s="582"/>
      <c r="E145" s="583"/>
      <c r="F145" s="584"/>
      <c r="G145" s="578"/>
    </row>
    <row r="146" spans="2:7" ht="33" hidden="1" customHeight="1">
      <c r="B146" s="585">
        <f>'[1]1監査委員①'!B287</f>
        <v>0</v>
      </c>
      <c r="C146" s="459"/>
      <c r="D146" s="582"/>
      <c r="E146" s="583"/>
      <c r="F146" s="584"/>
      <c r="G146" s="578"/>
    </row>
    <row r="147" spans="2:7" ht="33" hidden="1" customHeight="1">
      <c r="B147" s="585">
        <f>'[1]1監査委員①'!B289</f>
        <v>0</v>
      </c>
      <c r="C147" s="459"/>
      <c r="D147" s="582"/>
      <c r="E147" s="583"/>
      <c r="F147" s="584"/>
      <c r="G147" s="578"/>
    </row>
    <row r="148" spans="2:7" ht="33" hidden="1" customHeight="1">
      <c r="B148" s="585">
        <f>'[1]1監査委員①'!B291</f>
        <v>0</v>
      </c>
      <c r="C148" s="459"/>
      <c r="D148" s="582"/>
      <c r="E148" s="583"/>
      <c r="F148" s="584"/>
      <c r="G148" s="578"/>
    </row>
    <row r="149" spans="2:7" ht="33" hidden="1" customHeight="1">
      <c r="B149" s="585">
        <f>'[1]1監査委員①'!B293</f>
        <v>0</v>
      </c>
      <c r="C149" s="459"/>
      <c r="D149" s="582"/>
      <c r="E149" s="583"/>
      <c r="F149" s="584"/>
      <c r="G149" s="578"/>
    </row>
    <row r="150" spans="2:7" ht="33" hidden="1" customHeight="1">
      <c r="B150" s="585">
        <f>'[1]1監査委員①'!B295</f>
        <v>0</v>
      </c>
      <c r="C150" s="459"/>
      <c r="D150" s="582"/>
      <c r="E150" s="583"/>
      <c r="F150" s="584"/>
      <c r="G150" s="578"/>
    </row>
    <row r="151" spans="2:7" ht="33" hidden="1" customHeight="1">
      <c r="B151" s="585">
        <f>'[1]1監査委員①'!B297</f>
        <v>0</v>
      </c>
      <c r="C151" s="459"/>
      <c r="D151" s="582"/>
      <c r="E151" s="583"/>
      <c r="F151" s="584"/>
      <c r="G151" s="578"/>
    </row>
    <row r="152" spans="2:7" ht="33" hidden="1" customHeight="1">
      <c r="B152" s="585">
        <f>'[1]1監査委員①'!B299</f>
        <v>0</v>
      </c>
      <c r="C152" s="459"/>
      <c r="D152" s="582"/>
      <c r="E152" s="583"/>
      <c r="F152" s="584"/>
      <c r="G152" s="578"/>
    </row>
    <row r="153" spans="2:7" ht="33" hidden="1" customHeight="1" thickBot="1">
      <c r="B153" s="585">
        <f>'[1]1監査委員①'!B301</f>
        <v>0</v>
      </c>
      <c r="C153" s="459"/>
      <c r="D153" s="582"/>
      <c r="E153" s="583"/>
      <c r="F153" s="584"/>
      <c r="G153" s="578"/>
    </row>
    <row r="154" spans="2:7" ht="36" customHeight="1" thickTop="1" thickBot="1">
      <c r="B154" s="576" t="s">
        <v>386</v>
      </c>
      <c r="C154" s="600">
        <f>COUNTIF(C6:C153,"○")</f>
        <v>4</v>
      </c>
      <c r="D154" s="601">
        <f>COUNTIF(D6:D153,"○")</f>
        <v>0</v>
      </c>
      <c r="E154" s="602">
        <f>COUNTIF(E6:E153,"○")</f>
        <v>1</v>
      </c>
      <c r="F154" s="586"/>
    </row>
    <row r="155" spans="2:7" ht="22.5" customHeight="1">
      <c r="B155" s="3"/>
      <c r="C155" s="3"/>
      <c r="D155" s="3"/>
      <c r="E155" s="3"/>
      <c r="F155" s="3"/>
    </row>
    <row r="156" spans="2:7" ht="22.5" customHeight="1"/>
    <row r="157" spans="2:7" ht="22.5" customHeight="1"/>
    <row r="158" spans="2:7" ht="22.5" customHeight="1"/>
    <row r="159" spans="2:7" ht="22.5" customHeight="1"/>
    <row r="160" spans="2:7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</sheetData>
  <mergeCells count="5">
    <mergeCell ref="B4:B5"/>
    <mergeCell ref="C4:C5"/>
    <mergeCell ref="D4:D5"/>
    <mergeCell ref="E4:E5"/>
    <mergeCell ref="B1:F1"/>
  </mergeCells>
  <phoneticPr fontId="2"/>
  <conditionalFormatting sqref="B6:B153">
    <cfRule type="cellIs" dxfId="11" priority="1" stopIfTrue="1" operator="equal">
      <formula>0</formula>
    </cfRule>
  </conditionalFormatting>
  <conditionalFormatting sqref="C154:E154">
    <cfRule type="cellIs" dxfId="10" priority="15" stopIfTrue="1" operator="equal">
      <formula>0</formula>
    </cfRule>
  </conditionalFormatting>
  <conditionalFormatting sqref="F6:F153">
    <cfRule type="expression" dxfId="9" priority="9">
      <formula>F6&lt;&gt;""</formula>
    </cfRule>
    <cfRule type="expression" dxfId="8" priority="10">
      <formula>E6="○"</formula>
    </cfRule>
  </conditionalFormatting>
  <conditionalFormatting sqref="F7:F39">
    <cfRule type="expression" dxfId="7" priority="13">
      <formula>F7&lt;&gt;""</formula>
    </cfRule>
    <cfRule type="expression" dxfId="6" priority="14">
      <formula>E7="○"</formula>
    </cfRule>
  </conditionalFormatting>
  <conditionalFormatting sqref="F67">
    <cfRule type="expression" dxfId="5" priority="11">
      <formula>F67&lt;&gt;""</formula>
    </cfRule>
    <cfRule type="expression" dxfId="4" priority="12">
      <formula>E67="○"</formula>
    </cfRule>
  </conditionalFormatting>
  <conditionalFormatting sqref="F98">
    <cfRule type="expression" dxfId="3" priority="7">
      <formula>F98&lt;&gt;""</formula>
    </cfRule>
    <cfRule type="expression" dxfId="2" priority="8">
      <formula>E98="○"</formula>
    </cfRule>
  </conditionalFormatting>
  <conditionalFormatting sqref="F128">
    <cfRule type="expression" dxfId="1" priority="5">
      <formula>F128&lt;&gt;""</formula>
    </cfRule>
    <cfRule type="expression" dxfId="0" priority="6">
      <formula>E128="○"</formula>
    </cfRule>
  </conditionalFormatting>
  <dataValidations count="1">
    <dataValidation type="list" allowBlank="1" showInputMessage="1" showErrorMessage="1" sqref="C6:E153" xr:uid="{00000000-0002-0000-1000-000000000000}">
      <formula1>"○"</formula1>
    </dataValidation>
  </dataValidations>
  <printOptions horizontalCentered="1"/>
  <pageMargins left="0.47244094488188981" right="0.19685039370078741" top="0.59055118110236227" bottom="0.19685039370078741" header="0.51181102362204722" footer="0.19685039370078741"/>
  <pageSetup paperSize="9" scale="94" fitToHeight="0" pageOrder="overThenDown" orientation="portrait" useFirstPageNumber="1" r:id="rId1"/>
  <headerFooter scaleWithDoc="0" alignWithMargins="0">
    <oddFooter>&amp;C&amp;"ＭＳ ゴシック,標準"&amp;10 14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99CC"/>
  </sheetPr>
  <dimension ref="B1:I30"/>
  <sheetViews>
    <sheetView zoomScale="80" zoomScaleNormal="80" zoomScaleSheetLayoutView="100" workbookViewId="0">
      <selection activeCell="B1" sqref="B1"/>
    </sheetView>
  </sheetViews>
  <sheetFormatPr defaultRowHeight="13.5"/>
  <cols>
    <col min="1" max="1" width="1.125" style="3" customWidth="1"/>
    <col min="2" max="2" width="11.25" style="3" customWidth="1"/>
    <col min="3" max="4" width="10.625" style="3" customWidth="1"/>
    <col min="5" max="5" width="10.875" style="3" customWidth="1"/>
    <col min="6" max="6" width="12.25" style="3" customWidth="1"/>
    <col min="7" max="7" width="7.5" style="3" customWidth="1"/>
    <col min="8" max="8" width="25.375" style="3" customWidth="1"/>
    <col min="9" max="9" width="7.5" style="3" customWidth="1"/>
    <col min="10" max="16" width="9" style="3"/>
    <col min="17" max="17" width="9" style="3" customWidth="1"/>
    <col min="18" max="16384" width="9" style="3"/>
  </cols>
  <sheetData>
    <row r="1" spans="2:9" ht="22.5" customHeight="1">
      <c r="B1" s="9" t="s">
        <v>387</v>
      </c>
    </row>
    <row r="2" spans="2:9" ht="22.5" customHeight="1" thickBot="1">
      <c r="B2" s="484" t="str">
        <f>'5監査所要日数調'!G1</f>
        <v>　（令和６年４月１日～令和７年３月３１日）　　</v>
      </c>
      <c r="H2" s="263"/>
    </row>
    <row r="3" spans="2:9" s="92" customFormat="1" ht="22.5" customHeight="1">
      <c r="B3" s="962" t="s">
        <v>318</v>
      </c>
      <c r="C3" s="964" t="s">
        <v>326</v>
      </c>
      <c r="D3" s="966" t="s">
        <v>319</v>
      </c>
      <c r="E3" s="966"/>
      <c r="F3" s="966"/>
      <c r="G3" s="967" t="s">
        <v>328</v>
      </c>
      <c r="H3" s="565"/>
      <c r="I3" s="955" t="s">
        <v>380</v>
      </c>
    </row>
    <row r="4" spans="2:9" s="92" customFormat="1" ht="54" customHeight="1">
      <c r="B4" s="963"/>
      <c r="C4" s="965"/>
      <c r="D4" s="457" t="s">
        <v>330</v>
      </c>
      <c r="E4" s="457" t="s">
        <v>332</v>
      </c>
      <c r="F4" s="457" t="s">
        <v>331</v>
      </c>
      <c r="G4" s="968"/>
      <c r="H4" s="566" t="s">
        <v>223</v>
      </c>
      <c r="I4" s="956"/>
    </row>
    <row r="5" spans="2:9" ht="30" customHeight="1">
      <c r="B5" s="459" t="s">
        <v>67</v>
      </c>
      <c r="C5" s="543" t="s">
        <v>72</v>
      </c>
      <c r="D5" s="543"/>
      <c r="E5" s="543"/>
      <c r="F5" s="543"/>
      <c r="G5" s="544"/>
      <c r="H5" s="563"/>
      <c r="I5" s="567"/>
    </row>
    <row r="6" spans="2:9" ht="30" customHeight="1">
      <c r="B6" s="459" t="s">
        <v>70</v>
      </c>
      <c r="C6" s="543" t="s">
        <v>72</v>
      </c>
      <c r="D6" s="543"/>
      <c r="E6" s="543"/>
      <c r="F6" s="543"/>
      <c r="G6" s="544"/>
      <c r="H6" s="563"/>
      <c r="I6" s="567"/>
    </row>
    <row r="7" spans="2:9" ht="30" customHeight="1">
      <c r="B7" s="459" t="s">
        <v>56</v>
      </c>
      <c r="C7" s="543"/>
      <c r="D7" s="543"/>
      <c r="E7" s="543"/>
      <c r="F7" s="543"/>
      <c r="G7" s="544"/>
      <c r="H7" s="563"/>
      <c r="I7" s="327" t="s">
        <v>373</v>
      </c>
    </row>
    <row r="8" spans="2:9" ht="30" customHeight="1">
      <c r="B8" s="459" t="s">
        <v>57</v>
      </c>
      <c r="C8" s="543" t="s">
        <v>72</v>
      </c>
      <c r="D8" s="543"/>
      <c r="E8" s="543"/>
      <c r="F8" s="543"/>
      <c r="G8" s="544"/>
      <c r="H8" s="563"/>
      <c r="I8" s="567"/>
    </row>
    <row r="9" spans="2:9" ht="30" customHeight="1">
      <c r="B9" s="459" t="s">
        <v>58</v>
      </c>
      <c r="C9" s="543" t="s">
        <v>72</v>
      </c>
      <c r="D9" s="543"/>
      <c r="E9" s="543"/>
      <c r="F9" s="543"/>
      <c r="G9" s="544"/>
      <c r="H9" s="563"/>
      <c r="I9" s="567"/>
    </row>
    <row r="10" spans="2:9" ht="30" customHeight="1">
      <c r="B10" s="459" t="s">
        <v>59</v>
      </c>
      <c r="C10" s="543" t="s">
        <v>72</v>
      </c>
      <c r="D10" s="543"/>
      <c r="E10" s="543"/>
      <c r="F10" s="543"/>
      <c r="G10" s="544"/>
      <c r="H10" s="563"/>
      <c r="I10" s="567"/>
    </row>
    <row r="11" spans="2:9" ht="30" customHeight="1">
      <c r="B11" s="459" t="s">
        <v>60</v>
      </c>
      <c r="C11" s="543" t="s">
        <v>72</v>
      </c>
      <c r="D11" s="543"/>
      <c r="E11" s="543"/>
      <c r="F11" s="543"/>
      <c r="G11" s="544"/>
      <c r="H11" s="563"/>
      <c r="I11" s="567"/>
    </row>
    <row r="12" spans="2:9" ht="30" customHeight="1">
      <c r="B12" s="459" t="s">
        <v>61</v>
      </c>
      <c r="C12" s="543" t="s">
        <v>72</v>
      </c>
      <c r="D12" s="543"/>
      <c r="E12" s="543"/>
      <c r="F12" s="543"/>
      <c r="G12" s="544"/>
      <c r="H12" s="563"/>
      <c r="I12" s="567"/>
    </row>
    <row r="13" spans="2:9" ht="30" customHeight="1">
      <c r="B13" s="459" t="s">
        <v>62</v>
      </c>
      <c r="C13" s="543" t="s">
        <v>72</v>
      </c>
      <c r="D13" s="543"/>
      <c r="E13" s="543"/>
      <c r="F13" s="543"/>
      <c r="G13" s="544"/>
      <c r="H13" s="563"/>
      <c r="I13" s="567"/>
    </row>
    <row r="14" spans="2:9" ht="30" customHeight="1">
      <c r="B14" s="459" t="s">
        <v>63</v>
      </c>
      <c r="C14" s="543"/>
      <c r="D14" s="543"/>
      <c r="E14" s="543"/>
      <c r="F14" s="543"/>
      <c r="G14" s="544"/>
      <c r="H14" s="563"/>
      <c r="I14" s="603" t="s">
        <v>406</v>
      </c>
    </row>
    <row r="15" spans="2:9" ht="30" customHeight="1">
      <c r="B15" s="459" t="s">
        <v>64</v>
      </c>
      <c r="C15" s="543" t="s">
        <v>72</v>
      </c>
      <c r="D15" s="543"/>
      <c r="E15" s="543"/>
      <c r="F15" s="543"/>
      <c r="G15" s="544"/>
      <c r="H15" s="563"/>
      <c r="I15" s="567"/>
    </row>
    <row r="16" spans="2:9" ht="30" customHeight="1" thickBot="1">
      <c r="B16" s="490" t="s">
        <v>65</v>
      </c>
      <c r="C16" s="545" t="s">
        <v>72</v>
      </c>
      <c r="D16" s="545"/>
      <c r="E16" s="545"/>
      <c r="F16" s="545"/>
      <c r="G16" s="546"/>
      <c r="H16" s="564"/>
      <c r="I16" s="568"/>
    </row>
    <row r="17" spans="2:9" ht="39.950000000000003" customHeight="1" thickTop="1">
      <c r="B17" s="454" t="s">
        <v>200</v>
      </c>
      <c r="C17" s="460">
        <f>COUNTA(C5:C16)</f>
        <v>10</v>
      </c>
      <c r="D17" s="449">
        <f>COUNTA(D5:D16)</f>
        <v>0</v>
      </c>
      <c r="E17" s="460">
        <f>COUNTA(E5:E16)</f>
        <v>0</v>
      </c>
      <c r="F17" s="460">
        <f>COUNTA(F5:F16)</f>
        <v>0</v>
      </c>
      <c r="G17" s="460">
        <f>COUNTA(G5:G16)</f>
        <v>0</v>
      </c>
      <c r="H17" s="957"/>
      <c r="I17" s="569">
        <f>COUNTA(I5:I16)</f>
        <v>2</v>
      </c>
    </row>
    <row r="18" spans="2:9" ht="22.5" customHeight="1">
      <c r="B18" s="944" t="s">
        <v>118</v>
      </c>
      <c r="C18" s="458">
        <f>ROUND(C17/12,3)</f>
        <v>0.83299999999999996</v>
      </c>
      <c r="D18" s="179">
        <f t="shared" ref="D18:G18" si="0">ROUND(D17/12,3)</f>
        <v>0</v>
      </c>
      <c r="E18" s="179">
        <f t="shared" si="0"/>
        <v>0</v>
      </c>
      <c r="F18" s="179">
        <f t="shared" si="0"/>
        <v>0</v>
      </c>
      <c r="G18" s="183">
        <f t="shared" si="0"/>
        <v>0</v>
      </c>
      <c r="H18" s="958"/>
      <c r="I18" s="201">
        <f t="shared" ref="I18" si="1">ROUND(I17/12,3)</f>
        <v>0.16700000000000001</v>
      </c>
    </row>
    <row r="19" spans="2:9" ht="22.5" customHeight="1" thickBot="1">
      <c r="B19" s="945"/>
      <c r="C19" s="959">
        <v>1</v>
      </c>
      <c r="D19" s="960"/>
      <c r="E19" s="960"/>
      <c r="F19" s="960"/>
      <c r="G19" s="960"/>
      <c r="H19" s="960"/>
      <c r="I19" s="961"/>
    </row>
    <row r="20" spans="2:9" ht="22.5" customHeight="1"/>
    <row r="21" spans="2:9" ht="22.5" customHeight="1"/>
    <row r="22" spans="2:9" ht="20.100000000000001" customHeight="1"/>
    <row r="23" spans="2:9" ht="20.100000000000001" customHeight="1"/>
    <row r="24" spans="2:9" ht="20.100000000000001" customHeight="1"/>
    <row r="25" spans="2:9" ht="20.100000000000001" customHeight="1"/>
    <row r="26" spans="2:9" ht="20.100000000000001" customHeight="1"/>
    <row r="27" spans="2:9" ht="20.100000000000001" customHeight="1"/>
    <row r="28" spans="2:9" ht="20.100000000000001" customHeight="1"/>
    <row r="29" spans="2:9" ht="20.100000000000001" customHeight="1"/>
    <row r="30" spans="2:9" ht="20.100000000000001" customHeight="1"/>
  </sheetData>
  <mergeCells count="8">
    <mergeCell ref="I3:I4"/>
    <mergeCell ref="H17:H18"/>
    <mergeCell ref="C19:I19"/>
    <mergeCell ref="B3:B4"/>
    <mergeCell ref="C3:C4"/>
    <mergeCell ref="D3:F3"/>
    <mergeCell ref="G3:G4"/>
    <mergeCell ref="B18:B19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fitToHeight="0" orientation="portrait" r:id="rId1"/>
  <headerFooter alignWithMargins="0">
    <oddFooter>&amp;C15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99CC"/>
  </sheetPr>
  <dimension ref="A1:AM47"/>
  <sheetViews>
    <sheetView zoomScale="93" zoomScaleNormal="93" zoomScaleSheetLayoutView="77" workbookViewId="0"/>
  </sheetViews>
  <sheetFormatPr defaultRowHeight="13.5"/>
  <cols>
    <col min="1" max="1" width="12.25" customWidth="1"/>
    <col min="2" max="4" width="7.75" customWidth="1"/>
    <col min="5" max="5" width="8.125" customWidth="1"/>
    <col min="6" max="6" width="12.25" customWidth="1"/>
    <col min="7" max="10" width="6.875" customWidth="1"/>
    <col min="11" max="11" width="16.625" customWidth="1"/>
    <col min="14" max="14" width="5.375" customWidth="1"/>
  </cols>
  <sheetData>
    <row r="1" spans="1:39" ht="25.5" customHeight="1">
      <c r="A1" s="9" t="s">
        <v>198</v>
      </c>
      <c r="B1" s="9"/>
      <c r="C1" s="9"/>
      <c r="D1" s="9"/>
      <c r="E1" s="9"/>
      <c r="F1" s="9" t="s">
        <v>312</v>
      </c>
      <c r="H1" s="177"/>
      <c r="I1" s="177"/>
      <c r="J1" s="177"/>
      <c r="K1" s="177"/>
      <c r="L1" s="177"/>
    </row>
    <row r="2" spans="1:39" ht="24.75" customHeight="1">
      <c r="A2" s="484" t="s">
        <v>473</v>
      </c>
      <c r="B2" s="9"/>
      <c r="C2" s="9"/>
      <c r="D2" s="9"/>
      <c r="E2" s="9"/>
      <c r="F2" s="264" t="str">
        <f>'5監査所要日数調'!G1</f>
        <v>　（令和６年４月１日～令和７年３月３１日）　　</v>
      </c>
      <c r="H2" s="177"/>
      <c r="I2" s="177"/>
      <c r="J2" s="177"/>
      <c r="K2" s="177"/>
      <c r="L2" s="177"/>
    </row>
    <row r="3" spans="1:39" ht="18" customHeight="1" thickBot="1">
      <c r="A3" s="144"/>
      <c r="B3" s="144"/>
      <c r="C3" s="144"/>
      <c r="D3" s="144"/>
      <c r="E3" s="144"/>
      <c r="F3" s="144"/>
    </row>
    <row r="4" spans="1:39" ht="26.25" customHeight="1">
      <c r="A4" s="839" t="s">
        <v>92</v>
      </c>
      <c r="B4" s="852" t="s">
        <v>245</v>
      </c>
      <c r="C4" s="852" t="s">
        <v>185</v>
      </c>
      <c r="D4" s="971" t="s">
        <v>186</v>
      </c>
      <c r="E4" s="265"/>
      <c r="F4" s="839" t="s">
        <v>92</v>
      </c>
      <c r="G4" s="852" t="s">
        <v>124</v>
      </c>
      <c r="H4" s="852"/>
      <c r="I4" s="824" t="s">
        <v>52</v>
      </c>
      <c r="J4" s="825"/>
    </row>
    <row r="5" spans="1:39" ht="16.5" customHeight="1">
      <c r="A5" s="831"/>
      <c r="B5" s="970"/>
      <c r="C5" s="842"/>
      <c r="D5" s="972"/>
      <c r="E5" s="265"/>
      <c r="F5" s="831"/>
      <c r="G5" s="842"/>
      <c r="H5" s="842"/>
      <c r="I5" s="823"/>
      <c r="J5" s="826"/>
    </row>
    <row r="6" spans="1:39" ht="24" customHeight="1">
      <c r="A6" s="831"/>
      <c r="B6" s="970"/>
      <c r="C6" s="842"/>
      <c r="D6" s="972"/>
      <c r="E6" s="265"/>
      <c r="F6" s="831"/>
      <c r="G6" s="164" t="s">
        <v>51</v>
      </c>
      <c r="H6" s="164" t="s">
        <v>47</v>
      </c>
      <c r="I6" s="164" t="s">
        <v>51</v>
      </c>
      <c r="J6" s="324" t="s">
        <v>47</v>
      </c>
    </row>
    <row r="7" spans="1:39" ht="30" customHeight="1">
      <c r="A7" s="267" t="s">
        <v>67</v>
      </c>
      <c r="B7" s="97" t="s">
        <v>100</v>
      </c>
      <c r="C7" s="97"/>
      <c r="D7" s="96"/>
      <c r="E7" s="266"/>
      <c r="F7" s="267" t="s">
        <v>67</v>
      </c>
      <c r="G7" s="462"/>
      <c r="H7" s="423" t="s">
        <v>100</v>
      </c>
      <c r="I7" s="462"/>
      <c r="J7" s="426" t="s">
        <v>100</v>
      </c>
    </row>
    <row r="8" spans="1:39" ht="30" customHeight="1">
      <c r="A8" s="267" t="s">
        <v>70</v>
      </c>
      <c r="B8" s="97" t="s">
        <v>100</v>
      </c>
      <c r="C8" s="97"/>
      <c r="D8" s="96"/>
      <c r="E8" s="266"/>
      <c r="F8" s="267" t="s">
        <v>70</v>
      </c>
      <c r="G8" s="462"/>
      <c r="H8" s="423" t="s">
        <v>100</v>
      </c>
      <c r="I8" s="462"/>
      <c r="J8" s="426" t="s">
        <v>100</v>
      </c>
      <c r="AL8">
        <v>13</v>
      </c>
      <c r="AM8">
        <v>1</v>
      </c>
    </row>
    <row r="9" spans="1:39" ht="30" customHeight="1">
      <c r="A9" s="267" t="s">
        <v>56</v>
      </c>
      <c r="B9" s="97"/>
      <c r="C9" s="97"/>
      <c r="D9" s="96" t="s">
        <v>100</v>
      </c>
      <c r="E9" s="266"/>
      <c r="F9" s="267" t="s">
        <v>56</v>
      </c>
      <c r="G9" s="462"/>
      <c r="H9" s="423" t="s">
        <v>100</v>
      </c>
      <c r="I9" s="462"/>
      <c r="J9" s="426" t="s">
        <v>100</v>
      </c>
    </row>
    <row r="10" spans="1:39" ht="30" customHeight="1">
      <c r="A10" s="267" t="s">
        <v>57</v>
      </c>
      <c r="B10" s="97" t="s">
        <v>100</v>
      </c>
      <c r="C10" s="97"/>
      <c r="D10" s="96"/>
      <c r="E10" s="266"/>
      <c r="F10" s="267" t="s">
        <v>57</v>
      </c>
      <c r="G10" s="462"/>
      <c r="H10" s="423" t="s">
        <v>100</v>
      </c>
      <c r="I10" s="462"/>
      <c r="J10" s="426" t="s">
        <v>100</v>
      </c>
    </row>
    <row r="11" spans="1:39" ht="30" customHeight="1">
      <c r="A11" s="267" t="s">
        <v>58</v>
      </c>
      <c r="B11" s="97" t="s">
        <v>100</v>
      </c>
      <c r="C11" s="97"/>
      <c r="D11" s="96"/>
      <c r="E11" s="266"/>
      <c r="F11" s="267" t="s">
        <v>58</v>
      </c>
      <c r="G11" s="462"/>
      <c r="H11" s="423" t="s">
        <v>100</v>
      </c>
      <c r="I11" s="423"/>
      <c r="J11" s="426" t="s">
        <v>100</v>
      </c>
    </row>
    <row r="12" spans="1:39" ht="30" customHeight="1">
      <c r="A12" s="267" t="s">
        <v>59</v>
      </c>
      <c r="B12" s="97" t="s">
        <v>100</v>
      </c>
      <c r="C12" s="97"/>
      <c r="D12" s="96"/>
      <c r="E12" s="266"/>
      <c r="F12" s="267" t="s">
        <v>59</v>
      </c>
      <c r="G12" s="462"/>
      <c r="H12" s="423" t="s">
        <v>100</v>
      </c>
      <c r="I12" s="462"/>
      <c r="J12" s="426" t="s">
        <v>100</v>
      </c>
    </row>
    <row r="13" spans="1:39" ht="30" customHeight="1">
      <c r="A13" s="267" t="s">
        <v>60</v>
      </c>
      <c r="B13" s="97" t="s">
        <v>100</v>
      </c>
      <c r="C13" s="97"/>
      <c r="D13" s="96"/>
      <c r="E13" s="266"/>
      <c r="F13" s="267" t="s">
        <v>60</v>
      </c>
      <c r="G13" s="462"/>
      <c r="H13" s="423" t="s">
        <v>100</v>
      </c>
      <c r="I13" s="462"/>
      <c r="J13" s="426" t="s">
        <v>100</v>
      </c>
    </row>
    <row r="14" spans="1:39" ht="30" customHeight="1">
      <c r="A14" s="267" t="s">
        <v>61</v>
      </c>
      <c r="B14" s="97" t="s">
        <v>100</v>
      </c>
      <c r="C14" s="97"/>
      <c r="D14" s="96"/>
      <c r="E14" s="266"/>
      <c r="F14" s="267" t="s">
        <v>61</v>
      </c>
      <c r="G14" s="462"/>
      <c r="H14" s="423" t="s">
        <v>100</v>
      </c>
      <c r="I14" s="462"/>
      <c r="J14" s="426" t="s">
        <v>100</v>
      </c>
    </row>
    <row r="15" spans="1:39" ht="30" customHeight="1">
      <c r="A15" s="267" t="s">
        <v>62</v>
      </c>
      <c r="B15" s="97" t="s">
        <v>100</v>
      </c>
      <c r="C15" s="97"/>
      <c r="D15" s="96"/>
      <c r="E15" s="266"/>
      <c r="F15" s="267" t="s">
        <v>62</v>
      </c>
      <c r="G15" s="462"/>
      <c r="H15" s="423" t="s">
        <v>100</v>
      </c>
      <c r="I15" s="462"/>
      <c r="J15" s="426" t="s">
        <v>100</v>
      </c>
    </row>
    <row r="16" spans="1:39" ht="30" customHeight="1">
      <c r="A16" s="267" t="s">
        <v>63</v>
      </c>
      <c r="B16" s="97" t="s">
        <v>100</v>
      </c>
      <c r="C16" s="97"/>
      <c r="D16" s="96"/>
      <c r="E16" s="266"/>
      <c r="F16" s="267" t="s">
        <v>63</v>
      </c>
      <c r="G16" s="462"/>
      <c r="H16" s="423" t="s">
        <v>100</v>
      </c>
      <c r="I16" s="462"/>
      <c r="J16" s="426" t="s">
        <v>100</v>
      </c>
    </row>
    <row r="17" spans="1:24" ht="30" customHeight="1">
      <c r="A17" s="267" t="s">
        <v>64</v>
      </c>
      <c r="B17" s="97" t="s">
        <v>100</v>
      </c>
      <c r="C17" s="97"/>
      <c r="D17" s="96"/>
      <c r="E17" s="266"/>
      <c r="F17" s="267" t="s">
        <v>64</v>
      </c>
      <c r="G17" s="462"/>
      <c r="H17" s="423" t="s">
        <v>100</v>
      </c>
      <c r="I17" s="462"/>
      <c r="J17" s="426" t="s">
        <v>100</v>
      </c>
    </row>
    <row r="18" spans="1:24" ht="30" customHeight="1" thickBot="1">
      <c r="A18" s="392" t="s">
        <v>65</v>
      </c>
      <c r="B18" s="99" t="s">
        <v>100</v>
      </c>
      <c r="C18" s="99"/>
      <c r="D18" s="101"/>
      <c r="E18" s="266"/>
      <c r="F18" s="392" t="s">
        <v>65</v>
      </c>
      <c r="G18" s="463"/>
      <c r="H18" s="429" t="s">
        <v>100</v>
      </c>
      <c r="I18" s="463"/>
      <c r="J18" s="430" t="s">
        <v>100</v>
      </c>
    </row>
    <row r="19" spans="1:24" ht="41.25" customHeight="1" thickTop="1">
      <c r="A19" s="276" t="s">
        <v>200</v>
      </c>
      <c r="B19" s="449">
        <f>COUNTA(B7:B18)</f>
        <v>11</v>
      </c>
      <c r="C19" s="449">
        <f>COUNTA(C7:C18)</f>
        <v>0</v>
      </c>
      <c r="D19" s="178">
        <f>COUNTA(D7:D18)</f>
        <v>1</v>
      </c>
      <c r="E19" s="461"/>
      <c r="F19" s="276" t="s">
        <v>200</v>
      </c>
      <c r="G19" s="449">
        <f>COUNTA(G7:G18)</f>
        <v>0</v>
      </c>
      <c r="H19" s="449">
        <f>COUNTA(H7:H18)</f>
        <v>12</v>
      </c>
      <c r="I19" s="449">
        <f>COUNTA(I7:I18)</f>
        <v>0</v>
      </c>
      <c r="J19" s="178">
        <f>COUNTA(J7:J18)</f>
        <v>12</v>
      </c>
      <c r="W19" s="723"/>
      <c r="X19" s="723"/>
    </row>
    <row r="20" spans="1:24" ht="37.5" customHeight="1">
      <c r="A20" s="831" t="s">
        <v>118</v>
      </c>
      <c r="B20" s="179">
        <f>ROUND(B19/12,3)</f>
        <v>0.91700000000000004</v>
      </c>
      <c r="C20" s="179">
        <f>ROUND(C19/12,3)</f>
        <v>0</v>
      </c>
      <c r="D20" s="201">
        <f>ROUND(D19/12,3)</f>
        <v>8.3000000000000004E-2</v>
      </c>
      <c r="E20" s="141"/>
      <c r="F20" s="831" t="s">
        <v>118</v>
      </c>
      <c r="G20" s="424">
        <f>ROUND(G19/12,3)</f>
        <v>0</v>
      </c>
      <c r="H20" s="424">
        <f>ROUND(H19/12,3)</f>
        <v>1</v>
      </c>
      <c r="I20" s="424">
        <f>ROUND(I19/12,3)</f>
        <v>0</v>
      </c>
      <c r="J20" s="445">
        <f>ROUND(J19/12,3)</f>
        <v>1</v>
      </c>
    </row>
    <row r="21" spans="1:24" ht="26.25" customHeight="1" thickBot="1">
      <c r="A21" s="933"/>
      <c r="B21" s="915">
        <f>SUM(B20:D20)</f>
        <v>1</v>
      </c>
      <c r="C21" s="915"/>
      <c r="D21" s="969"/>
      <c r="E21" s="142"/>
      <c r="F21" s="933"/>
      <c r="G21" s="915">
        <f>SUM(G20:H20)</f>
        <v>1</v>
      </c>
      <c r="H21" s="915"/>
      <c r="I21" s="915">
        <f>SUM(I20:J20)</f>
        <v>1</v>
      </c>
      <c r="J21" s="969"/>
    </row>
    <row r="22" spans="1:24">
      <c r="G22" s="95"/>
      <c r="H22" s="95"/>
      <c r="I22" s="95"/>
      <c r="J22" s="95"/>
    </row>
    <row r="23" spans="1:24">
      <c r="A23" s="49"/>
      <c r="B23" s="49"/>
      <c r="C23" s="49"/>
      <c r="D23" s="49"/>
      <c r="E23" s="49"/>
      <c r="F23" s="49"/>
      <c r="G23" s="95"/>
      <c r="H23" s="95"/>
      <c r="I23" s="95"/>
      <c r="J23" s="95"/>
    </row>
    <row r="24" spans="1:24">
      <c r="A24" s="43"/>
      <c r="B24" s="43"/>
      <c r="C24" s="43"/>
      <c r="D24" s="43"/>
      <c r="E24" s="43"/>
      <c r="F24" s="43"/>
      <c r="G24" s="102"/>
      <c r="H24" s="102"/>
      <c r="I24" s="102"/>
      <c r="J24" s="102"/>
    </row>
    <row r="25" spans="1:24">
      <c r="A25" s="5"/>
      <c r="B25" s="5"/>
      <c r="C25" s="5"/>
      <c r="D25" s="5"/>
      <c r="E25" s="5"/>
      <c r="F25" s="5"/>
      <c r="G25" s="16"/>
      <c r="H25" s="16"/>
      <c r="I25" s="16"/>
      <c r="J25" s="16"/>
    </row>
    <row r="26" spans="1:24">
      <c r="A26" s="5"/>
      <c r="B26" s="5"/>
      <c r="C26" s="5"/>
      <c r="D26" s="5"/>
      <c r="E26" s="5"/>
      <c r="F26" s="5"/>
      <c r="G26" s="16"/>
      <c r="H26" s="16"/>
      <c r="I26" s="16"/>
      <c r="J26" s="16"/>
    </row>
    <row r="27" spans="1:24">
      <c r="A27" s="5"/>
      <c r="B27" s="5"/>
      <c r="C27" s="5"/>
      <c r="D27" s="5"/>
      <c r="E27" s="5"/>
      <c r="F27" s="5"/>
      <c r="G27" s="16"/>
      <c r="H27" s="16"/>
      <c r="I27" s="72"/>
      <c r="J27" s="16"/>
    </row>
    <row r="28" spans="1:24">
      <c r="A28" s="5"/>
      <c r="B28" s="5"/>
      <c r="C28" s="5"/>
      <c r="D28" s="5"/>
      <c r="E28" s="5"/>
      <c r="F28" s="5"/>
      <c r="I28" s="72"/>
    </row>
    <row r="29" spans="1:24">
      <c r="A29" s="5"/>
      <c r="B29" s="5"/>
      <c r="C29" s="5"/>
      <c r="D29" s="5"/>
      <c r="E29" s="5"/>
      <c r="F29" s="5"/>
      <c r="I29" s="72"/>
    </row>
    <row r="30" spans="1:24">
      <c r="A30" s="5"/>
      <c r="B30" s="5"/>
      <c r="C30" s="5"/>
      <c r="D30" s="5"/>
      <c r="E30" s="5"/>
      <c r="F30" s="5"/>
    </row>
    <row r="31" spans="1:24">
      <c r="A31" s="5"/>
      <c r="B31" s="5"/>
      <c r="C31" s="5"/>
      <c r="D31" s="5"/>
      <c r="E31" s="5"/>
      <c r="F31" s="5"/>
    </row>
    <row r="32" spans="1:24">
      <c r="A32" s="5"/>
      <c r="B32" s="5"/>
      <c r="C32" s="5"/>
      <c r="D32" s="5"/>
      <c r="E32" s="5"/>
      <c r="F32" s="5"/>
    </row>
    <row r="33" spans="1:6">
      <c r="A33" s="5"/>
      <c r="B33" s="5"/>
      <c r="C33" s="5"/>
      <c r="D33" s="5"/>
      <c r="E33" s="5"/>
      <c r="F33" s="5"/>
    </row>
    <row r="34" spans="1:6">
      <c r="A34" s="5"/>
      <c r="B34" s="5"/>
      <c r="C34" s="5"/>
      <c r="D34" s="5"/>
      <c r="E34" s="5"/>
      <c r="F34" s="5"/>
    </row>
    <row r="35" spans="1:6">
      <c r="A35" s="5"/>
      <c r="B35" s="5"/>
      <c r="C35" s="5"/>
      <c r="D35" s="5"/>
      <c r="E35" s="5"/>
      <c r="F35" s="5"/>
    </row>
    <row r="36" spans="1:6">
      <c r="A36" s="5"/>
      <c r="B36" s="5"/>
      <c r="C36" s="5"/>
      <c r="D36" s="5"/>
      <c r="E36" s="5"/>
      <c r="F36" s="5"/>
    </row>
    <row r="37" spans="1:6">
      <c r="A37" s="5"/>
      <c r="B37" s="5"/>
      <c r="C37" s="5"/>
      <c r="D37" s="5"/>
      <c r="E37" s="5"/>
      <c r="F37" s="5"/>
    </row>
    <row r="38" spans="1:6">
      <c r="A38" s="5"/>
      <c r="B38" s="5"/>
      <c r="C38" s="5"/>
      <c r="D38" s="5"/>
      <c r="E38" s="5"/>
      <c r="F38" s="5"/>
    </row>
    <row r="39" spans="1:6">
      <c r="A39" s="5"/>
      <c r="B39" s="5"/>
      <c r="C39" s="5"/>
      <c r="D39" s="5"/>
      <c r="E39" s="5"/>
      <c r="F39" s="5"/>
    </row>
    <row r="40" spans="1:6">
      <c r="A40" s="5"/>
      <c r="B40" s="5"/>
      <c r="C40" s="5"/>
      <c r="D40" s="5"/>
      <c r="E40" s="5"/>
      <c r="F40" s="5"/>
    </row>
    <row r="41" spans="1:6">
      <c r="A41" s="5"/>
      <c r="B41" s="5"/>
      <c r="C41" s="5"/>
      <c r="D41" s="5"/>
      <c r="E41" s="5"/>
      <c r="F41" s="5"/>
    </row>
    <row r="42" spans="1:6">
      <c r="A42" s="5"/>
      <c r="B42" s="5"/>
      <c r="C42" s="5"/>
      <c r="D42" s="5"/>
      <c r="E42" s="5"/>
      <c r="F42" s="5"/>
    </row>
    <row r="43" spans="1:6">
      <c r="A43" s="5"/>
      <c r="B43" s="5"/>
      <c r="C43" s="5"/>
      <c r="D43" s="5"/>
      <c r="E43" s="5"/>
      <c r="F43" s="5"/>
    </row>
    <row r="44" spans="1:6">
      <c r="A44" s="5"/>
      <c r="B44" s="5"/>
      <c r="C44" s="5"/>
      <c r="D44" s="5"/>
      <c r="E44" s="5"/>
      <c r="F44" s="5"/>
    </row>
    <row r="45" spans="1:6">
      <c r="A45" s="5"/>
      <c r="B45" s="5"/>
      <c r="C45" s="5"/>
      <c r="D45" s="5"/>
      <c r="E45" s="5"/>
      <c r="F45" s="5"/>
    </row>
    <row r="46" spans="1:6">
      <c r="A46" s="5"/>
      <c r="B46" s="5"/>
      <c r="C46" s="5"/>
      <c r="D46" s="5"/>
      <c r="E46" s="5"/>
      <c r="F46" s="5"/>
    </row>
    <row r="47" spans="1:6">
      <c r="A47" s="5"/>
      <c r="B47" s="5"/>
      <c r="C47" s="5"/>
      <c r="D47" s="5"/>
      <c r="E47" s="5"/>
      <c r="F47" s="5"/>
    </row>
  </sheetData>
  <mergeCells count="13">
    <mergeCell ref="A4:A6"/>
    <mergeCell ref="A20:A21"/>
    <mergeCell ref="W19:X19"/>
    <mergeCell ref="G21:H21"/>
    <mergeCell ref="I21:J21"/>
    <mergeCell ref="B4:B6"/>
    <mergeCell ref="C4:C6"/>
    <mergeCell ref="D4:D6"/>
    <mergeCell ref="B21:D21"/>
    <mergeCell ref="G4:H5"/>
    <mergeCell ref="I4:J5"/>
    <mergeCell ref="F4:F6"/>
    <mergeCell ref="F20:F21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&amp;C16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99CC"/>
  </sheetPr>
  <dimension ref="A1:AL53"/>
  <sheetViews>
    <sheetView zoomScale="93" zoomScaleNormal="93" zoomScaleSheetLayoutView="73" workbookViewId="0">
      <pane xSplit="1" ySplit="5" topLeftCell="B6" activePane="bottomRight" state="frozen"/>
      <selection activeCell="C25" sqref="C25"/>
      <selection pane="topRight" activeCell="C25" sqref="C25"/>
      <selection pane="bottomLeft" activeCell="C25" sqref="C25"/>
      <selection pane="bottomRight"/>
    </sheetView>
  </sheetViews>
  <sheetFormatPr defaultRowHeight="13.5"/>
  <cols>
    <col min="1" max="1" width="12.25" customWidth="1"/>
    <col min="2" max="2" width="4.625" customWidth="1"/>
    <col min="3" max="3" width="4.5" customWidth="1"/>
    <col min="4" max="5" width="8.5" customWidth="1"/>
    <col min="6" max="6" width="4.625" customWidth="1"/>
    <col min="7" max="7" width="15.125" customWidth="1"/>
    <col min="8" max="9" width="8.5" customWidth="1"/>
    <col min="10" max="10" width="4.625" customWidth="1"/>
    <col min="11" max="11" width="15.5" customWidth="1"/>
    <col min="13" max="13" width="5.375" customWidth="1"/>
  </cols>
  <sheetData>
    <row r="1" spans="1:38" ht="25.5" customHeight="1">
      <c r="A1" s="9" t="s">
        <v>197</v>
      </c>
      <c r="B1" s="9"/>
      <c r="C1" s="124"/>
      <c r="D1" s="124"/>
      <c r="E1" s="124"/>
      <c r="F1" s="124"/>
      <c r="G1" s="124"/>
      <c r="H1" s="124"/>
      <c r="I1" s="124"/>
      <c r="J1" s="124"/>
      <c r="K1" s="124"/>
    </row>
    <row r="2" spans="1:38" ht="24.75" customHeight="1">
      <c r="A2" s="184" t="str">
        <f>'5監査所要日数調'!G1</f>
        <v>　（令和６年４月１日～令和７年３月３１日）　　</v>
      </c>
      <c r="C2" s="124"/>
      <c r="D2" s="124"/>
      <c r="F2" s="124"/>
      <c r="G2" s="184"/>
      <c r="H2" s="124"/>
      <c r="I2" s="124"/>
      <c r="J2" s="124"/>
      <c r="K2" s="124"/>
    </row>
    <row r="3" spans="1:38" ht="18" customHeight="1" thickBot="1"/>
    <row r="4" spans="1:38" ht="26.25" customHeight="1">
      <c r="A4" s="974" t="s">
        <v>105</v>
      </c>
      <c r="B4" s="852" t="s">
        <v>116</v>
      </c>
      <c r="C4" s="844"/>
      <c r="D4" s="861" t="s">
        <v>210</v>
      </c>
      <c r="E4" s="852"/>
      <c r="F4" s="852"/>
      <c r="G4" s="971"/>
      <c r="H4" s="865" t="s">
        <v>211</v>
      </c>
      <c r="I4" s="852"/>
      <c r="J4" s="852"/>
      <c r="K4" s="971"/>
    </row>
    <row r="5" spans="1:38" ht="31.5" customHeight="1">
      <c r="A5" s="975"/>
      <c r="B5" s="464" t="s">
        <v>46</v>
      </c>
      <c r="C5" s="470" t="s">
        <v>47</v>
      </c>
      <c r="D5" s="279" t="s">
        <v>205</v>
      </c>
      <c r="E5" s="161" t="s">
        <v>206</v>
      </c>
      <c r="F5" s="465" t="s">
        <v>212</v>
      </c>
      <c r="G5" s="361" t="s">
        <v>207</v>
      </c>
      <c r="H5" s="274" t="s">
        <v>205</v>
      </c>
      <c r="I5" s="161" t="s">
        <v>206</v>
      </c>
      <c r="J5" s="465" t="s">
        <v>212</v>
      </c>
      <c r="K5" s="361" t="s">
        <v>207</v>
      </c>
    </row>
    <row r="6" spans="1:38" s="94" customFormat="1" ht="12.75" customHeight="1">
      <c r="A6" s="417"/>
      <c r="B6" s="418"/>
      <c r="C6" s="419"/>
      <c r="D6" s="417"/>
      <c r="E6" s="418" t="s">
        <v>199</v>
      </c>
      <c r="F6" s="418" t="s">
        <v>110</v>
      </c>
      <c r="G6" s="420"/>
      <c r="H6" s="421"/>
      <c r="I6" s="418" t="s">
        <v>199</v>
      </c>
      <c r="J6" s="418" t="s">
        <v>110</v>
      </c>
      <c r="K6" s="420"/>
      <c r="L6" s="181"/>
      <c r="M6" s="181"/>
      <c r="N6" s="181"/>
      <c r="O6" s="181"/>
      <c r="P6" s="181"/>
      <c r="Q6" s="181"/>
      <c r="R6" s="181"/>
      <c r="S6" s="181"/>
      <c r="T6" s="181"/>
    </row>
    <row r="7" spans="1:38" ht="30" customHeight="1">
      <c r="A7" s="491" t="s">
        <v>67</v>
      </c>
      <c r="B7" s="474"/>
      <c r="C7" s="475" t="s">
        <v>106</v>
      </c>
      <c r="D7" s="476"/>
      <c r="E7" s="474"/>
      <c r="F7" s="474"/>
      <c r="G7" s="477"/>
      <c r="H7" s="478"/>
      <c r="I7" s="474"/>
      <c r="J7" s="474"/>
      <c r="K7" s="477"/>
    </row>
    <row r="8" spans="1:38" ht="30" customHeight="1">
      <c r="A8" s="267" t="s">
        <v>70</v>
      </c>
      <c r="B8" s="97"/>
      <c r="C8" s="98" t="s">
        <v>117</v>
      </c>
      <c r="D8" s="452"/>
      <c r="E8" s="97"/>
      <c r="F8" s="97"/>
      <c r="G8" s="96"/>
      <c r="H8" s="453"/>
      <c r="I8" s="97"/>
      <c r="J8" s="97"/>
      <c r="K8" s="96"/>
      <c r="AK8">
        <v>13</v>
      </c>
      <c r="AL8">
        <v>1</v>
      </c>
    </row>
    <row r="9" spans="1:38" ht="30" customHeight="1">
      <c r="A9" s="267" t="s">
        <v>56</v>
      </c>
      <c r="B9" s="97"/>
      <c r="C9" s="98" t="s">
        <v>100</v>
      </c>
      <c r="D9" s="452"/>
      <c r="E9" s="97"/>
      <c r="F9" s="97"/>
      <c r="G9" s="96"/>
      <c r="H9" s="453"/>
      <c r="I9" s="97"/>
      <c r="J9" s="97"/>
      <c r="K9" s="96"/>
    </row>
    <row r="10" spans="1:38" ht="30" customHeight="1">
      <c r="A10" s="267" t="s">
        <v>57</v>
      </c>
      <c r="B10" s="97"/>
      <c r="C10" s="98" t="s">
        <v>100</v>
      </c>
      <c r="D10" s="452"/>
      <c r="E10" s="97"/>
      <c r="F10" s="97"/>
      <c r="G10" s="96"/>
      <c r="H10" s="453"/>
      <c r="I10" s="97"/>
      <c r="J10" s="97"/>
      <c r="K10" s="96"/>
    </row>
    <row r="11" spans="1:38" ht="30" customHeight="1">
      <c r="A11" s="267" t="s">
        <v>58</v>
      </c>
      <c r="B11" s="97"/>
      <c r="C11" s="98" t="s">
        <v>100</v>
      </c>
      <c r="D11" s="452"/>
      <c r="E11" s="97"/>
      <c r="F11" s="97"/>
      <c r="G11" s="96"/>
      <c r="H11" s="453"/>
      <c r="I11" s="97"/>
      <c r="J11" s="97"/>
      <c r="K11" s="96"/>
    </row>
    <row r="12" spans="1:38" ht="30" customHeight="1">
      <c r="A12" s="267" t="s">
        <v>59</v>
      </c>
      <c r="B12" s="97"/>
      <c r="C12" s="98" t="s">
        <v>117</v>
      </c>
      <c r="D12" s="452"/>
      <c r="E12" s="97"/>
      <c r="F12" s="97"/>
      <c r="G12" s="96"/>
      <c r="H12" s="453"/>
      <c r="I12" s="97"/>
      <c r="J12" s="97"/>
      <c r="K12" s="96"/>
    </row>
    <row r="13" spans="1:38" ht="30" customHeight="1">
      <c r="A13" s="267" t="s">
        <v>60</v>
      </c>
      <c r="B13" s="97"/>
      <c r="C13" s="98" t="s">
        <v>117</v>
      </c>
      <c r="D13" s="452"/>
      <c r="E13" s="97"/>
      <c r="F13" s="97"/>
      <c r="G13" s="96"/>
      <c r="H13" s="453"/>
      <c r="I13" s="97"/>
      <c r="J13" s="97"/>
      <c r="K13" s="96"/>
    </row>
    <row r="14" spans="1:38" ht="30" customHeight="1">
      <c r="A14" s="267" t="s">
        <v>61</v>
      </c>
      <c r="B14" s="97"/>
      <c r="C14" s="98" t="s">
        <v>117</v>
      </c>
      <c r="D14" s="452"/>
      <c r="E14" s="97"/>
      <c r="F14" s="97"/>
      <c r="G14" s="96"/>
      <c r="H14" s="453"/>
      <c r="I14" s="97"/>
      <c r="J14" s="97"/>
      <c r="K14" s="96"/>
    </row>
    <row r="15" spans="1:38" ht="30" customHeight="1">
      <c r="A15" s="267" t="s">
        <v>62</v>
      </c>
      <c r="B15" s="97"/>
      <c r="C15" s="98" t="s">
        <v>117</v>
      </c>
      <c r="D15" s="452"/>
      <c r="E15" s="97"/>
      <c r="F15" s="97"/>
      <c r="G15" s="96"/>
      <c r="H15" s="453"/>
      <c r="I15" s="97"/>
      <c r="J15" s="97"/>
      <c r="K15" s="96"/>
    </row>
    <row r="16" spans="1:38" ht="30" customHeight="1">
      <c r="A16" s="267" t="s">
        <v>63</v>
      </c>
      <c r="B16" s="97"/>
      <c r="C16" s="98" t="s">
        <v>264</v>
      </c>
      <c r="D16" s="452"/>
      <c r="E16" s="97"/>
      <c r="F16" s="97"/>
      <c r="G16" s="96"/>
      <c r="H16" s="453"/>
      <c r="I16" s="97"/>
      <c r="J16" s="97"/>
      <c r="K16" s="96"/>
    </row>
    <row r="17" spans="1:23" ht="30" customHeight="1">
      <c r="A17" s="267" t="s">
        <v>64</v>
      </c>
      <c r="B17" s="97" t="s">
        <v>329</v>
      </c>
      <c r="C17" s="98"/>
      <c r="D17" s="452"/>
      <c r="E17" s="322"/>
      <c r="F17" s="466"/>
      <c r="G17" s="471"/>
      <c r="H17" s="453"/>
      <c r="I17" s="322"/>
      <c r="J17" s="466"/>
      <c r="K17" s="467"/>
    </row>
    <row r="18" spans="1:23" ht="30" customHeight="1" thickBot="1">
      <c r="A18" s="392" t="s">
        <v>65</v>
      </c>
      <c r="B18" s="99"/>
      <c r="C18" s="100" t="s">
        <v>117</v>
      </c>
      <c r="D18" s="455"/>
      <c r="E18" s="99"/>
      <c r="F18" s="99"/>
      <c r="G18" s="101"/>
      <c r="H18" s="456"/>
      <c r="I18" s="99"/>
      <c r="J18" s="99"/>
      <c r="K18" s="101"/>
    </row>
    <row r="19" spans="1:23" ht="41.25" customHeight="1" thickTop="1">
      <c r="A19" s="276" t="s">
        <v>200</v>
      </c>
      <c r="B19" s="449">
        <f>COUNTA(B7:B18)</f>
        <v>1</v>
      </c>
      <c r="C19" s="275">
        <f>COUNTA(C7:C18)</f>
        <v>11</v>
      </c>
      <c r="D19" s="231"/>
      <c r="E19" s="449"/>
      <c r="F19" s="449"/>
      <c r="G19" s="178"/>
      <c r="H19" s="171"/>
      <c r="I19" s="449"/>
      <c r="J19" s="449"/>
      <c r="K19" s="178"/>
      <c r="V19" s="723"/>
      <c r="W19" s="723"/>
    </row>
    <row r="20" spans="1:23" ht="37.5" customHeight="1">
      <c r="A20" s="831" t="s">
        <v>118</v>
      </c>
      <c r="B20" s="179">
        <f>ROUND(B19/12,3)</f>
        <v>8.3000000000000004E-2</v>
      </c>
      <c r="C20" s="183">
        <f>ROUND(C19/12,3)</f>
        <v>0.91700000000000004</v>
      </c>
      <c r="D20" s="472"/>
      <c r="E20" s="179"/>
      <c r="F20" s="179"/>
      <c r="G20" s="201"/>
      <c r="H20" s="446"/>
      <c r="I20" s="179"/>
      <c r="J20" s="179"/>
      <c r="K20" s="201"/>
    </row>
    <row r="21" spans="1:23" ht="26.25" customHeight="1" thickBot="1">
      <c r="A21" s="933"/>
      <c r="B21" s="915">
        <f>SUM(B20:C20)</f>
        <v>1</v>
      </c>
      <c r="C21" s="973"/>
      <c r="D21" s="473"/>
      <c r="E21" s="468"/>
      <c r="F21" s="468"/>
      <c r="G21" s="469"/>
      <c r="H21" s="278"/>
      <c r="I21" s="468"/>
      <c r="J21" s="468"/>
      <c r="K21" s="469"/>
    </row>
    <row r="22" spans="1:23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</row>
    <row r="23" spans="1:23">
      <c r="A23" s="88"/>
      <c r="B23" s="208"/>
      <c r="C23" s="208"/>
      <c r="D23" s="88"/>
      <c r="E23" s="88"/>
      <c r="F23" s="88"/>
      <c r="G23" s="88"/>
      <c r="H23" s="88"/>
      <c r="I23" s="88"/>
      <c r="J23" s="88"/>
      <c r="K23" s="88"/>
    </row>
    <row r="24" spans="1:23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</row>
    <row r="25" spans="1:23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</row>
    <row r="26" spans="1:23">
      <c r="A26" s="88"/>
      <c r="B26" s="88"/>
      <c r="C26" s="88"/>
      <c r="D26" s="88"/>
      <c r="E26" s="88"/>
      <c r="F26" s="88"/>
      <c r="G26" s="88"/>
      <c r="H26" s="88"/>
      <c r="I26" s="88"/>
      <c r="J26" s="88"/>
      <c r="K26" s="88"/>
    </row>
    <row r="27" spans="1:23">
      <c r="A27" s="88"/>
      <c r="B27" s="88"/>
      <c r="C27" s="88"/>
      <c r="D27" s="88"/>
      <c r="E27" s="88"/>
      <c r="F27" s="88"/>
      <c r="G27" s="88"/>
      <c r="H27" s="88"/>
      <c r="I27" s="88"/>
      <c r="J27" s="88"/>
      <c r="K27" s="88"/>
    </row>
    <row r="28" spans="1:23">
      <c r="A28" s="88"/>
      <c r="B28" s="88"/>
      <c r="C28" s="88"/>
      <c r="D28" s="88"/>
      <c r="E28" s="88"/>
      <c r="F28" s="88"/>
      <c r="G28" s="88"/>
      <c r="H28" s="88"/>
      <c r="I28" s="88"/>
      <c r="J28" s="88"/>
      <c r="K28" s="88"/>
    </row>
    <row r="29" spans="1:23">
      <c r="A29" s="88"/>
      <c r="B29" s="88"/>
      <c r="C29" s="88"/>
      <c r="D29" s="88"/>
      <c r="E29" s="88"/>
      <c r="F29" s="88"/>
      <c r="G29" s="88"/>
      <c r="H29" s="88"/>
      <c r="I29" s="88"/>
      <c r="J29" s="88"/>
      <c r="K29" s="88"/>
    </row>
    <row r="30" spans="1:23">
      <c r="A30" s="88"/>
      <c r="B30" s="88"/>
      <c r="C30" s="88"/>
      <c r="D30" s="88"/>
      <c r="E30" s="88"/>
      <c r="F30" s="88"/>
      <c r="G30" s="88"/>
      <c r="H30" s="88"/>
      <c r="I30" s="88"/>
      <c r="J30" s="88"/>
      <c r="K30" s="88"/>
    </row>
    <row r="31" spans="1:23">
      <c r="A31" s="88"/>
      <c r="B31" s="88"/>
      <c r="C31" s="88"/>
      <c r="D31" s="88"/>
      <c r="E31" s="88"/>
      <c r="F31" s="88"/>
      <c r="G31" s="88"/>
      <c r="H31" s="88"/>
      <c r="I31" s="88"/>
      <c r="J31" s="88"/>
      <c r="K31" s="88"/>
    </row>
    <row r="32" spans="1:23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</row>
    <row r="33" spans="1:11">
      <c r="A33" s="88"/>
      <c r="B33" s="88"/>
      <c r="C33" s="88"/>
      <c r="D33" s="88"/>
      <c r="E33" s="88"/>
      <c r="F33" s="88"/>
      <c r="G33" s="88"/>
      <c r="H33" s="88"/>
      <c r="I33" s="88"/>
      <c r="J33" s="88"/>
      <c r="K33" s="88"/>
    </row>
    <row r="34" spans="1:11">
      <c r="A34" s="88"/>
      <c r="B34" s="88"/>
      <c r="C34" s="88"/>
      <c r="D34" s="88"/>
      <c r="E34" s="88"/>
      <c r="F34" s="88"/>
      <c r="G34" s="88"/>
      <c r="H34" s="88"/>
      <c r="I34" s="88"/>
      <c r="J34" s="88"/>
      <c r="K34" s="88"/>
    </row>
    <row r="35" spans="1:11">
      <c r="A35" s="88"/>
      <c r="B35" s="88"/>
      <c r="C35" s="88"/>
      <c r="D35" s="88"/>
      <c r="E35" s="88"/>
      <c r="F35" s="88"/>
      <c r="G35" s="88"/>
      <c r="H35" s="88"/>
      <c r="I35" s="88"/>
      <c r="J35" s="88"/>
      <c r="K35" s="88"/>
    </row>
    <row r="36" spans="1:11">
      <c r="A36" s="88"/>
      <c r="B36" s="88"/>
      <c r="C36" s="88"/>
      <c r="D36" s="88"/>
      <c r="E36" s="88"/>
      <c r="F36" s="88"/>
      <c r="G36" s="88"/>
      <c r="H36" s="88"/>
      <c r="I36" s="88"/>
      <c r="J36" s="88"/>
      <c r="K36" s="88"/>
    </row>
    <row r="37" spans="1:11">
      <c r="A37" s="88"/>
      <c r="B37" s="88"/>
      <c r="C37" s="88"/>
      <c r="D37" s="88"/>
      <c r="E37" s="88"/>
      <c r="F37" s="88"/>
      <c r="G37" s="88"/>
      <c r="H37" s="88"/>
      <c r="I37" s="88"/>
      <c r="J37" s="88"/>
      <c r="K37" s="88"/>
    </row>
    <row r="38" spans="1:11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</row>
    <row r="39" spans="1:11">
      <c r="A39" s="81"/>
      <c r="B39" s="81"/>
      <c r="C39" s="81"/>
      <c r="D39" s="81"/>
      <c r="E39" s="81"/>
      <c r="F39" s="81"/>
      <c r="G39" s="81"/>
      <c r="H39" s="81"/>
      <c r="I39" s="81"/>
      <c r="J39" s="81"/>
      <c r="K39" s="81"/>
    </row>
    <row r="40" spans="1:11">
      <c r="A40" s="81"/>
      <c r="B40" s="81"/>
      <c r="C40" s="81"/>
      <c r="D40" s="81"/>
      <c r="E40" s="81"/>
      <c r="F40" s="81"/>
      <c r="G40" s="81"/>
      <c r="H40" s="81"/>
      <c r="I40" s="81"/>
      <c r="J40" s="81"/>
      <c r="K40" s="81"/>
    </row>
    <row r="41" spans="1:11">
      <c r="A41" s="81"/>
      <c r="B41" s="81"/>
      <c r="C41" s="81"/>
      <c r="D41" s="81"/>
      <c r="E41" s="81"/>
      <c r="F41" s="81"/>
      <c r="G41" s="81"/>
      <c r="H41" s="81"/>
      <c r="I41" s="81"/>
      <c r="J41" s="81"/>
      <c r="K41" s="81"/>
    </row>
    <row r="42" spans="1:11">
      <c r="A42" s="81"/>
      <c r="B42" s="81"/>
      <c r="C42" s="81"/>
      <c r="D42" s="81"/>
      <c r="E42" s="81"/>
      <c r="F42" s="81"/>
      <c r="G42" s="81"/>
      <c r="H42" s="81"/>
      <c r="I42" s="81"/>
      <c r="J42" s="81"/>
      <c r="K42" s="81"/>
    </row>
    <row r="43" spans="1:11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</row>
    <row r="44" spans="1:11">
      <c r="A44" s="81"/>
      <c r="B44" s="81"/>
      <c r="C44" s="81"/>
      <c r="D44" s="81"/>
      <c r="E44" s="81"/>
      <c r="F44" s="81"/>
      <c r="G44" s="81"/>
      <c r="H44" s="81"/>
      <c r="I44" s="81"/>
      <c r="J44" s="81"/>
      <c r="K44" s="81"/>
    </row>
    <row r="45" spans="1:11">
      <c r="A45" s="81"/>
      <c r="B45" s="81"/>
      <c r="C45" s="81"/>
      <c r="D45" s="81"/>
      <c r="E45" s="81"/>
      <c r="F45" s="81"/>
      <c r="G45" s="81"/>
      <c r="H45" s="81"/>
      <c r="I45" s="81"/>
      <c r="J45" s="81"/>
      <c r="K45" s="81"/>
    </row>
    <row r="46" spans="1:11">
      <c r="A46" s="81"/>
      <c r="B46" s="81"/>
      <c r="C46" s="81"/>
      <c r="D46" s="81"/>
      <c r="E46" s="81"/>
      <c r="F46" s="81"/>
      <c r="G46" s="81"/>
      <c r="H46" s="81"/>
      <c r="I46" s="81"/>
      <c r="J46" s="81"/>
      <c r="K46" s="81"/>
    </row>
    <row r="47" spans="1:11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</row>
    <row r="48" spans="1:11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</row>
    <row r="49" spans="1:11">
      <c r="A49" s="81"/>
      <c r="B49" s="81"/>
      <c r="C49" s="81"/>
      <c r="D49" s="81"/>
      <c r="E49" s="81"/>
      <c r="F49" s="81"/>
      <c r="G49" s="81"/>
      <c r="H49" s="81"/>
      <c r="I49" s="81"/>
      <c r="J49" s="81"/>
      <c r="K49" s="81"/>
    </row>
    <row r="50" spans="1:11">
      <c r="A50" s="81"/>
      <c r="B50" s="81"/>
      <c r="C50" s="81"/>
      <c r="D50" s="81"/>
      <c r="E50" s="81"/>
      <c r="F50" s="81"/>
      <c r="G50" s="81"/>
      <c r="H50" s="81"/>
      <c r="I50" s="81"/>
      <c r="J50" s="81"/>
      <c r="K50" s="81"/>
    </row>
    <row r="51" spans="1:11">
      <c r="A51" s="81"/>
      <c r="B51" s="81"/>
      <c r="C51" s="81"/>
      <c r="D51" s="81"/>
      <c r="E51" s="81"/>
      <c r="F51" s="81"/>
      <c r="G51" s="81"/>
      <c r="H51" s="81"/>
      <c r="I51" s="81"/>
      <c r="J51" s="81"/>
      <c r="K51" s="81"/>
    </row>
    <row r="52" spans="1:11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</row>
    <row r="53" spans="1:11">
      <c r="A53" s="81"/>
      <c r="B53" s="81"/>
      <c r="C53" s="81"/>
      <c r="D53" s="81"/>
      <c r="E53" s="81"/>
      <c r="F53" s="81"/>
      <c r="G53" s="81"/>
      <c r="H53" s="81"/>
      <c r="I53" s="81"/>
      <c r="J53" s="81"/>
      <c r="K53" s="81"/>
    </row>
  </sheetData>
  <mergeCells count="7">
    <mergeCell ref="V19:W19"/>
    <mergeCell ref="A20:A21"/>
    <mergeCell ref="H4:K4"/>
    <mergeCell ref="D4:G4"/>
    <mergeCell ref="B21:C21"/>
    <mergeCell ref="A4:A5"/>
    <mergeCell ref="B4:C4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&amp;C17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99CC"/>
  </sheetPr>
  <dimension ref="A1:I31"/>
  <sheetViews>
    <sheetView zoomScaleNormal="100" zoomScaleSheetLayoutView="77" workbookViewId="0"/>
  </sheetViews>
  <sheetFormatPr defaultRowHeight="13.5"/>
  <cols>
    <col min="1" max="1" width="11.875" customWidth="1"/>
    <col min="2" max="3" width="6.375" bestFit="1" customWidth="1"/>
    <col min="4" max="4" width="9.125" customWidth="1"/>
    <col min="5" max="5" width="8" customWidth="1"/>
    <col min="6" max="6" width="11.75" customWidth="1"/>
    <col min="7" max="9" width="9.125" customWidth="1"/>
  </cols>
  <sheetData>
    <row r="1" spans="1:9" ht="25.5" customHeight="1">
      <c r="A1" s="9" t="s">
        <v>262</v>
      </c>
      <c r="B1" s="9"/>
      <c r="C1" s="9"/>
      <c r="D1" s="9"/>
      <c r="F1" s="9" t="s">
        <v>279</v>
      </c>
    </row>
    <row r="2" spans="1:9" ht="24.75" customHeight="1">
      <c r="A2" s="484" t="str">
        <f>'1監査委員調①'!D1</f>
        <v>　（令和７年４月１日現在）</v>
      </c>
      <c r="B2" s="9"/>
      <c r="C2" s="9"/>
      <c r="D2" s="9"/>
      <c r="F2" s="484" t="str">
        <f>'1監査委員調①'!D1</f>
        <v>　（令和７年４月１日現在）</v>
      </c>
    </row>
    <row r="3" spans="1:9" ht="18" customHeight="1" thickBot="1">
      <c r="A3" s="144"/>
      <c r="B3" s="144"/>
      <c r="C3" s="144"/>
      <c r="D3" s="144"/>
    </row>
    <row r="4" spans="1:9" ht="26.25" customHeight="1">
      <c r="A4" s="810" t="s">
        <v>92</v>
      </c>
      <c r="B4" s="813" t="s">
        <v>51</v>
      </c>
      <c r="C4" s="977"/>
      <c r="D4" s="816" t="s">
        <v>224</v>
      </c>
      <c r="F4" s="795" t="s">
        <v>92</v>
      </c>
      <c r="G4" s="813" t="s">
        <v>51</v>
      </c>
      <c r="H4" s="977"/>
      <c r="I4" s="816" t="s">
        <v>224</v>
      </c>
    </row>
    <row r="5" spans="1:9" ht="16.5" customHeight="1">
      <c r="A5" s="811"/>
      <c r="B5" s="978"/>
      <c r="C5" s="979"/>
      <c r="D5" s="817"/>
      <c r="F5" s="796"/>
      <c r="G5" s="978"/>
      <c r="H5" s="979"/>
      <c r="I5" s="817"/>
    </row>
    <row r="6" spans="1:9" ht="24" customHeight="1">
      <c r="A6" s="492"/>
      <c r="B6" s="980" t="s">
        <v>294</v>
      </c>
      <c r="C6" s="982" t="s">
        <v>295</v>
      </c>
      <c r="D6" s="245"/>
      <c r="F6" s="494"/>
      <c r="G6" s="843" t="s">
        <v>296</v>
      </c>
      <c r="H6" s="848"/>
      <c r="I6" s="245"/>
    </row>
    <row r="7" spans="1:9" ht="18" customHeight="1">
      <c r="A7" s="493"/>
      <c r="B7" s="981"/>
      <c r="C7" s="767"/>
      <c r="D7" s="246"/>
      <c r="F7" s="493"/>
      <c r="G7" s="247" t="s">
        <v>297</v>
      </c>
      <c r="H7" s="244" t="s">
        <v>298</v>
      </c>
      <c r="I7" s="246"/>
    </row>
    <row r="8" spans="1:9" ht="30" customHeight="1">
      <c r="A8" s="250" t="s">
        <v>67</v>
      </c>
      <c r="B8" s="80"/>
      <c r="C8" s="80"/>
      <c r="D8" s="96" t="s">
        <v>100</v>
      </c>
      <c r="F8" s="250" t="s">
        <v>67</v>
      </c>
      <c r="G8" s="80"/>
      <c r="H8" s="80"/>
      <c r="I8" s="96" t="s">
        <v>100</v>
      </c>
    </row>
    <row r="9" spans="1:9" ht="30" customHeight="1">
      <c r="A9" s="223" t="s">
        <v>70</v>
      </c>
      <c r="B9" s="98"/>
      <c r="C9" s="98"/>
      <c r="D9" s="96" t="s">
        <v>100</v>
      </c>
      <c r="F9" s="223" t="s">
        <v>70</v>
      </c>
      <c r="G9" s="98"/>
      <c r="H9" s="98"/>
      <c r="I9" s="96" t="s">
        <v>100</v>
      </c>
    </row>
    <row r="10" spans="1:9" ht="30" customHeight="1">
      <c r="A10" s="223" t="s">
        <v>56</v>
      </c>
      <c r="B10" s="98"/>
      <c r="C10" s="98"/>
      <c r="D10" s="96" t="s">
        <v>100</v>
      </c>
      <c r="F10" s="223" t="s">
        <v>56</v>
      </c>
      <c r="G10" s="98"/>
      <c r="H10" s="98"/>
      <c r="I10" s="96" t="s">
        <v>100</v>
      </c>
    </row>
    <row r="11" spans="1:9" ht="30" customHeight="1">
      <c r="A11" s="223" t="s">
        <v>57</v>
      </c>
      <c r="B11" s="98"/>
      <c r="C11" s="98"/>
      <c r="D11" s="96" t="s">
        <v>100</v>
      </c>
      <c r="F11" s="223" t="s">
        <v>57</v>
      </c>
      <c r="G11" s="98"/>
      <c r="H11" s="98"/>
      <c r="I11" s="96" t="s">
        <v>100</v>
      </c>
    </row>
    <row r="12" spans="1:9" ht="30" customHeight="1">
      <c r="A12" s="223" t="s">
        <v>58</v>
      </c>
      <c r="B12" s="98"/>
      <c r="C12" s="98"/>
      <c r="D12" s="96" t="s">
        <v>100</v>
      </c>
      <c r="F12" s="223" t="s">
        <v>58</v>
      </c>
      <c r="G12" s="97"/>
      <c r="H12" s="251"/>
      <c r="I12" s="96" t="s">
        <v>100</v>
      </c>
    </row>
    <row r="13" spans="1:9" ht="30" customHeight="1">
      <c r="A13" s="223" t="s">
        <v>59</v>
      </c>
      <c r="B13" s="98"/>
      <c r="C13" s="98"/>
      <c r="D13" s="96" t="s">
        <v>100</v>
      </c>
      <c r="F13" s="223" t="s">
        <v>59</v>
      </c>
      <c r="G13" s="98"/>
      <c r="H13" s="98"/>
      <c r="I13" s="96" t="s">
        <v>100</v>
      </c>
    </row>
    <row r="14" spans="1:9" ht="30" customHeight="1">
      <c r="A14" s="223" t="s">
        <v>60</v>
      </c>
      <c r="B14" s="98"/>
      <c r="C14" s="98"/>
      <c r="D14" s="96" t="s">
        <v>100</v>
      </c>
      <c r="F14" s="223" t="s">
        <v>60</v>
      </c>
      <c r="G14" s="98"/>
      <c r="H14" s="98"/>
      <c r="I14" s="96" t="s">
        <v>100</v>
      </c>
    </row>
    <row r="15" spans="1:9" ht="30" customHeight="1">
      <c r="A15" s="223" t="s">
        <v>61</v>
      </c>
      <c r="B15" s="98"/>
      <c r="C15" s="98"/>
      <c r="D15" s="96" t="s">
        <v>100</v>
      </c>
      <c r="F15" s="223" t="s">
        <v>61</v>
      </c>
      <c r="G15" s="98"/>
      <c r="H15" s="98"/>
      <c r="I15" s="96" t="s">
        <v>100</v>
      </c>
    </row>
    <row r="16" spans="1:9" ht="30" customHeight="1">
      <c r="A16" s="223" t="s">
        <v>62</v>
      </c>
      <c r="B16" s="98"/>
      <c r="C16" s="98"/>
      <c r="D16" s="96" t="s">
        <v>100</v>
      </c>
      <c r="F16" s="223" t="s">
        <v>62</v>
      </c>
      <c r="G16" s="98"/>
      <c r="H16" s="98"/>
      <c r="I16" s="96" t="s">
        <v>100</v>
      </c>
    </row>
    <row r="17" spans="1:9" ht="30" customHeight="1">
      <c r="A17" s="223" t="s">
        <v>63</v>
      </c>
      <c r="B17" s="98"/>
      <c r="C17" s="98"/>
      <c r="D17" s="96" t="s">
        <v>100</v>
      </c>
      <c r="F17" s="223" t="s">
        <v>63</v>
      </c>
      <c r="G17" s="98"/>
      <c r="H17" s="98"/>
      <c r="I17" s="96" t="s">
        <v>100</v>
      </c>
    </row>
    <row r="18" spans="1:9" ht="30" customHeight="1">
      <c r="A18" s="223" t="s">
        <v>64</v>
      </c>
      <c r="B18" s="98"/>
      <c r="C18" s="98"/>
      <c r="D18" s="96" t="s">
        <v>100</v>
      </c>
      <c r="F18" s="223" t="s">
        <v>64</v>
      </c>
      <c r="G18" s="98"/>
      <c r="H18" s="98"/>
      <c r="I18" s="96" t="s">
        <v>100</v>
      </c>
    </row>
    <row r="19" spans="1:9" ht="30" customHeight="1" thickBot="1">
      <c r="A19" s="233" t="s">
        <v>65</v>
      </c>
      <c r="B19" s="100"/>
      <c r="C19" s="100"/>
      <c r="D19" s="101" t="s">
        <v>100</v>
      </c>
      <c r="F19" s="233" t="s">
        <v>65</v>
      </c>
      <c r="G19" s="100"/>
      <c r="H19" s="100"/>
      <c r="I19" s="101" t="s">
        <v>100</v>
      </c>
    </row>
    <row r="20" spans="1:9" ht="41.25" customHeight="1" thickTop="1">
      <c r="A20" s="485" t="s">
        <v>200</v>
      </c>
      <c r="B20" s="182">
        <f>COUNTA(B8:B19)</f>
        <v>0</v>
      </c>
      <c r="C20" s="182">
        <f>COUNTA(C8:C19)</f>
        <v>0</v>
      </c>
      <c r="D20" s="210">
        <f>COUNTA(D8:D19)</f>
        <v>12</v>
      </c>
      <c r="F20" s="485" t="s">
        <v>200</v>
      </c>
      <c r="G20" s="182">
        <f>COUNTA(G8:G19)</f>
        <v>0</v>
      </c>
      <c r="H20" s="182">
        <f>COUNTA(H8:H19)</f>
        <v>0</v>
      </c>
      <c r="I20" s="210">
        <f>COUNTA(I8:I19)</f>
        <v>12</v>
      </c>
    </row>
    <row r="21" spans="1:9" ht="37.5" customHeight="1">
      <c r="A21" s="806" t="s">
        <v>118</v>
      </c>
      <c r="B21" s="183">
        <f>ROUND(B20/12,3)</f>
        <v>0</v>
      </c>
      <c r="C21" s="183">
        <f>ROUND(C20/12,3)</f>
        <v>0</v>
      </c>
      <c r="D21" s="201">
        <f>ROUND(D20/12,3)</f>
        <v>1</v>
      </c>
      <c r="F21" s="806" t="s">
        <v>118</v>
      </c>
      <c r="G21" s="183">
        <f>ROUND(G20/12,3)</f>
        <v>0</v>
      </c>
      <c r="H21" s="183">
        <f>ROUND(H20/12,3)</f>
        <v>0</v>
      </c>
      <c r="I21" s="201">
        <f>ROUND(I20/12,3)</f>
        <v>1</v>
      </c>
    </row>
    <row r="22" spans="1:9" ht="26.25" customHeight="1" thickBot="1">
      <c r="A22" s="807"/>
      <c r="B22" s="808">
        <f>SUM(B21:D21)</f>
        <v>1</v>
      </c>
      <c r="C22" s="976"/>
      <c r="D22" s="809"/>
      <c r="F22" s="807"/>
      <c r="G22" s="808">
        <f>SUM(G21:I21)</f>
        <v>1</v>
      </c>
      <c r="H22" s="976"/>
      <c r="I22" s="809"/>
    </row>
    <row r="24" spans="1:9">
      <c r="A24" s="49"/>
      <c r="B24" s="49"/>
      <c r="C24" s="49"/>
      <c r="D24" s="49"/>
    </row>
    <row r="25" spans="1:9">
      <c r="A25" s="43"/>
      <c r="B25" s="43"/>
      <c r="C25" s="43"/>
      <c r="D25" s="43"/>
    </row>
    <row r="26" spans="1:9">
      <c r="A26" s="5"/>
      <c r="B26" s="5"/>
      <c r="C26" s="5"/>
      <c r="D26" s="5"/>
    </row>
    <row r="27" spans="1:9">
      <c r="A27" s="5"/>
      <c r="B27" s="5"/>
      <c r="C27" s="5"/>
      <c r="D27" s="5"/>
    </row>
    <row r="28" spans="1:9">
      <c r="A28" s="5"/>
      <c r="B28" s="5"/>
      <c r="C28" s="5"/>
      <c r="D28" s="5"/>
    </row>
    <row r="29" spans="1:9">
      <c r="A29" s="5"/>
      <c r="B29" s="5"/>
      <c r="C29" s="5"/>
      <c r="D29" s="5"/>
    </row>
    <row r="30" spans="1:9">
      <c r="A30" s="5"/>
      <c r="B30" s="5"/>
      <c r="C30" s="5"/>
      <c r="D30" s="5"/>
    </row>
    <row r="31" spans="1:9">
      <c r="A31" s="5"/>
      <c r="B31" s="5"/>
      <c r="C31" s="5"/>
      <c r="D31" s="5"/>
    </row>
  </sheetData>
  <mergeCells count="13">
    <mergeCell ref="G22:I22"/>
    <mergeCell ref="A4:A5"/>
    <mergeCell ref="D4:D5"/>
    <mergeCell ref="A21:A22"/>
    <mergeCell ref="B22:D22"/>
    <mergeCell ref="F4:F5"/>
    <mergeCell ref="F21:F22"/>
    <mergeCell ref="B4:C5"/>
    <mergeCell ref="G6:H6"/>
    <mergeCell ref="G4:H5"/>
    <mergeCell ref="I4:I5"/>
    <mergeCell ref="B6:B7"/>
    <mergeCell ref="C6:C7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&amp;C18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99CC"/>
  </sheetPr>
  <dimension ref="A1:AO47"/>
  <sheetViews>
    <sheetView zoomScale="93" zoomScaleNormal="93" zoomScaleSheetLayoutView="77" workbookViewId="0"/>
  </sheetViews>
  <sheetFormatPr defaultRowHeight="13.5"/>
  <cols>
    <col min="1" max="1" width="12.25" customWidth="1"/>
    <col min="2" max="3" width="5.625" customWidth="1"/>
    <col min="4" max="4" width="6.625" customWidth="1"/>
    <col min="5" max="6" width="7.625" customWidth="1"/>
    <col min="7" max="7" width="12.25" customWidth="1"/>
    <col min="8" max="10" width="5.625" customWidth="1"/>
    <col min="11" max="11" width="5.875" customWidth="1"/>
    <col min="12" max="12" width="14.625" customWidth="1"/>
    <col min="13" max="13" width="16.625" customWidth="1"/>
    <col min="16" max="16" width="5.375" customWidth="1"/>
  </cols>
  <sheetData>
    <row r="1" spans="1:41" ht="25.5" customHeight="1">
      <c r="A1" s="9" t="s">
        <v>350</v>
      </c>
      <c r="B1" s="9"/>
      <c r="C1" s="9"/>
      <c r="D1" s="9"/>
      <c r="E1" s="9"/>
      <c r="F1" s="9"/>
      <c r="G1" s="9" t="s">
        <v>351</v>
      </c>
      <c r="H1" s="9"/>
      <c r="I1" s="9"/>
      <c r="J1" s="177"/>
      <c r="L1" s="177"/>
      <c r="M1" s="177"/>
      <c r="N1" s="177"/>
    </row>
    <row r="2" spans="1:41" ht="24.75" customHeight="1">
      <c r="A2" s="216" t="str">
        <f>'5監査所要日数調'!G1</f>
        <v>　（令和６年４月１日～令和７年３月３１日）　　</v>
      </c>
      <c r="B2" s="9"/>
      <c r="C2" s="9"/>
      <c r="D2" s="9"/>
      <c r="E2" s="9"/>
      <c r="F2" s="9"/>
      <c r="G2" s="264" t="str">
        <f>'5監査所要日数調'!G1</f>
        <v>　（令和６年４月１日～令和７年３月３１日）　　</v>
      </c>
      <c r="H2" s="264"/>
      <c r="I2" s="264"/>
      <c r="J2" s="177"/>
      <c r="L2" s="177"/>
      <c r="M2" s="177"/>
      <c r="N2" s="177"/>
    </row>
    <row r="3" spans="1:41" ht="18" customHeight="1" thickBot="1">
      <c r="A3" s="144"/>
      <c r="B3" s="144"/>
      <c r="C3" s="144"/>
      <c r="D3" s="144"/>
      <c r="E3" s="144"/>
      <c r="F3" s="144"/>
      <c r="G3" s="144"/>
      <c r="H3" s="144"/>
      <c r="I3" s="144"/>
    </row>
    <row r="4" spans="1:41" ht="26.25" customHeight="1">
      <c r="A4" s="839" t="s">
        <v>92</v>
      </c>
      <c r="B4" s="852" t="s">
        <v>320</v>
      </c>
      <c r="C4" s="852"/>
      <c r="D4" s="971" t="s">
        <v>293</v>
      </c>
      <c r="E4" s="265"/>
      <c r="F4" s="265"/>
      <c r="G4" s="839" t="s">
        <v>92</v>
      </c>
      <c r="H4" s="987" t="s">
        <v>436</v>
      </c>
      <c r="I4" s="977"/>
      <c r="J4" s="987" t="s">
        <v>437</v>
      </c>
      <c r="K4" s="977"/>
      <c r="L4" s="984" t="s">
        <v>438</v>
      </c>
    </row>
    <row r="5" spans="1:41" ht="16.5" customHeight="1">
      <c r="A5" s="831"/>
      <c r="B5" s="842"/>
      <c r="C5" s="842"/>
      <c r="D5" s="972"/>
      <c r="E5" s="265"/>
      <c r="F5" s="265"/>
      <c r="G5" s="831"/>
      <c r="H5" s="988"/>
      <c r="I5" s="989"/>
      <c r="J5" s="988"/>
      <c r="K5" s="989"/>
      <c r="L5" s="985"/>
    </row>
    <row r="6" spans="1:41" ht="24" customHeight="1">
      <c r="A6" s="831"/>
      <c r="B6" s="164" t="s">
        <v>51</v>
      </c>
      <c r="C6" s="164" t="s">
        <v>47</v>
      </c>
      <c r="D6" s="972"/>
      <c r="E6" s="265"/>
      <c r="F6" s="265"/>
      <c r="G6" s="831"/>
      <c r="H6" s="274" t="s">
        <v>46</v>
      </c>
      <c r="I6" s="274" t="s">
        <v>47</v>
      </c>
      <c r="J6" s="164" t="s">
        <v>51</v>
      </c>
      <c r="K6" s="164" t="s">
        <v>47</v>
      </c>
      <c r="L6" s="986"/>
    </row>
    <row r="7" spans="1:41" ht="30" customHeight="1">
      <c r="A7" s="267" t="s">
        <v>67</v>
      </c>
      <c r="B7" s="97"/>
      <c r="C7" s="97" t="s">
        <v>327</v>
      </c>
      <c r="D7" s="96"/>
      <c r="E7" s="266"/>
      <c r="F7" s="266"/>
      <c r="G7" s="267" t="s">
        <v>67</v>
      </c>
      <c r="H7" s="604"/>
      <c r="I7" s="604" t="s">
        <v>72</v>
      </c>
      <c r="J7" s="423"/>
      <c r="K7" s="423" t="s">
        <v>100</v>
      </c>
      <c r="L7" s="533"/>
    </row>
    <row r="8" spans="1:41" ht="42.75" customHeight="1">
      <c r="A8" s="223" t="s">
        <v>70</v>
      </c>
      <c r="B8" s="98"/>
      <c r="C8" s="97" t="s">
        <v>100</v>
      </c>
      <c r="D8" s="173"/>
      <c r="E8" s="266"/>
      <c r="F8" s="266"/>
      <c r="G8" s="267" t="s">
        <v>70</v>
      </c>
      <c r="H8" s="604" t="s">
        <v>72</v>
      </c>
      <c r="I8" s="604"/>
      <c r="J8" s="423"/>
      <c r="K8" s="423" t="s">
        <v>100</v>
      </c>
      <c r="L8" s="534"/>
      <c r="AN8">
        <v>13</v>
      </c>
      <c r="AO8">
        <v>1</v>
      </c>
    </row>
    <row r="9" spans="1:41" ht="30" customHeight="1">
      <c r="A9" s="223" t="s">
        <v>56</v>
      </c>
      <c r="B9" s="98"/>
      <c r="C9" s="97" t="s">
        <v>100</v>
      </c>
      <c r="D9" s="173"/>
      <c r="E9" s="211"/>
      <c r="F9" s="538"/>
      <c r="G9" s="267" t="s">
        <v>56</v>
      </c>
      <c r="H9" s="604" t="s">
        <v>72</v>
      </c>
      <c r="I9" s="604"/>
      <c r="J9" s="423"/>
      <c r="K9" s="423" t="s">
        <v>100</v>
      </c>
      <c r="L9" s="533"/>
    </row>
    <row r="10" spans="1:41" ht="30" customHeight="1">
      <c r="A10" s="223" t="s">
        <v>57</v>
      </c>
      <c r="B10" s="98"/>
      <c r="C10" s="97" t="s">
        <v>100</v>
      </c>
      <c r="D10" s="173"/>
      <c r="E10" s="211"/>
      <c r="F10" s="538"/>
      <c r="G10" s="267" t="s">
        <v>57</v>
      </c>
      <c r="H10" s="604"/>
      <c r="I10" s="604" t="s">
        <v>72</v>
      </c>
      <c r="J10" s="423"/>
      <c r="K10" s="423" t="s">
        <v>100</v>
      </c>
      <c r="L10" s="534"/>
    </row>
    <row r="11" spans="1:41" ht="30" customHeight="1">
      <c r="A11" s="223" t="s">
        <v>58</v>
      </c>
      <c r="B11" s="98"/>
      <c r="C11" s="97" t="s">
        <v>100</v>
      </c>
      <c r="D11" s="173"/>
      <c r="E11" s="211"/>
      <c r="F11" s="538"/>
      <c r="G11" s="267" t="s">
        <v>58</v>
      </c>
      <c r="H11" s="604" t="s">
        <v>72</v>
      </c>
      <c r="I11" s="604"/>
      <c r="J11" s="317"/>
      <c r="K11" s="423" t="s">
        <v>100</v>
      </c>
      <c r="L11" s="534"/>
    </row>
    <row r="12" spans="1:41" ht="43.5" customHeight="1">
      <c r="A12" s="223" t="s">
        <v>59</v>
      </c>
      <c r="B12" s="98"/>
      <c r="C12" s="97" t="s">
        <v>327</v>
      </c>
      <c r="D12" s="173"/>
      <c r="E12" s="211"/>
      <c r="F12" s="538"/>
      <c r="G12" s="267" t="s">
        <v>59</v>
      </c>
      <c r="H12" s="604" t="s">
        <v>72</v>
      </c>
      <c r="I12" s="604"/>
      <c r="J12" s="423"/>
      <c r="K12" s="423" t="s">
        <v>100</v>
      </c>
      <c r="L12" s="534"/>
    </row>
    <row r="13" spans="1:41" ht="30" customHeight="1">
      <c r="A13" s="223" t="s">
        <v>60</v>
      </c>
      <c r="B13" s="98"/>
      <c r="C13" s="97" t="s">
        <v>327</v>
      </c>
      <c r="D13" s="173"/>
      <c r="E13" s="211"/>
      <c r="F13" s="538"/>
      <c r="G13" s="267" t="s">
        <v>60</v>
      </c>
      <c r="H13" s="604"/>
      <c r="I13" s="604" t="s">
        <v>72</v>
      </c>
      <c r="J13" s="423"/>
      <c r="K13" s="423" t="s">
        <v>100</v>
      </c>
      <c r="L13" s="533"/>
    </row>
    <row r="14" spans="1:41" ht="30" customHeight="1">
      <c r="A14" s="223" t="s">
        <v>61</v>
      </c>
      <c r="B14" s="98"/>
      <c r="C14" s="97" t="s">
        <v>327</v>
      </c>
      <c r="D14" s="173"/>
      <c r="E14" s="211"/>
      <c r="F14" s="538"/>
      <c r="G14" s="267" t="s">
        <v>61</v>
      </c>
      <c r="H14" s="604"/>
      <c r="I14" s="604" t="s">
        <v>72</v>
      </c>
      <c r="J14" s="423"/>
      <c r="K14" s="423" t="s">
        <v>100</v>
      </c>
      <c r="L14" s="533"/>
    </row>
    <row r="15" spans="1:41" ht="30" customHeight="1">
      <c r="A15" s="223" t="s">
        <v>62</v>
      </c>
      <c r="B15" s="98"/>
      <c r="C15" s="97" t="s">
        <v>327</v>
      </c>
      <c r="D15" s="173"/>
      <c r="E15" s="211"/>
      <c r="F15" s="538"/>
      <c r="G15" s="267" t="s">
        <v>62</v>
      </c>
      <c r="H15" s="604" t="s">
        <v>72</v>
      </c>
      <c r="I15" s="604"/>
      <c r="J15" s="423"/>
      <c r="K15" s="423" t="s">
        <v>100</v>
      </c>
      <c r="L15" s="533"/>
    </row>
    <row r="16" spans="1:41" ht="30" customHeight="1">
      <c r="A16" s="223" t="s">
        <v>63</v>
      </c>
      <c r="B16" s="98"/>
      <c r="C16" s="97" t="s">
        <v>327</v>
      </c>
      <c r="D16" s="173"/>
      <c r="E16" s="211"/>
      <c r="F16" s="538"/>
      <c r="G16" s="267" t="s">
        <v>63</v>
      </c>
      <c r="H16" s="604"/>
      <c r="I16" s="604" t="s">
        <v>72</v>
      </c>
      <c r="J16" s="423"/>
      <c r="K16" s="423" t="s">
        <v>100</v>
      </c>
      <c r="L16" s="533"/>
    </row>
    <row r="17" spans="1:26" ht="30" customHeight="1">
      <c r="A17" s="223" t="s">
        <v>64</v>
      </c>
      <c r="B17" s="98"/>
      <c r="C17" s="97" t="s">
        <v>327</v>
      </c>
      <c r="D17" s="173"/>
      <c r="E17" s="211"/>
      <c r="F17" s="538"/>
      <c r="G17" s="267" t="s">
        <v>64</v>
      </c>
      <c r="H17" s="604"/>
      <c r="I17" s="604" t="s">
        <v>72</v>
      </c>
      <c r="J17" s="423"/>
      <c r="K17" s="423" t="s">
        <v>100</v>
      </c>
      <c r="L17" s="533"/>
    </row>
    <row r="18" spans="1:26" ht="30" customHeight="1" thickBot="1">
      <c r="A18" s="233" t="s">
        <v>65</v>
      </c>
      <c r="B18" s="100"/>
      <c r="C18" s="97" t="s">
        <v>327</v>
      </c>
      <c r="D18" s="174"/>
      <c r="E18" s="211"/>
      <c r="F18" s="538"/>
      <c r="G18" s="392" t="s">
        <v>65</v>
      </c>
      <c r="H18" s="605"/>
      <c r="I18" s="605" t="s">
        <v>72</v>
      </c>
      <c r="J18" s="429"/>
      <c r="K18" s="429" t="s">
        <v>100</v>
      </c>
      <c r="L18" s="535"/>
    </row>
    <row r="19" spans="1:26" ht="41.25" customHeight="1" thickTop="1">
      <c r="A19" s="485" t="s">
        <v>200</v>
      </c>
      <c r="B19" s="182">
        <f>COUNTA(B7:B18)</f>
        <v>0</v>
      </c>
      <c r="C19" s="182">
        <f>COUNTA(C7:C18)</f>
        <v>12</v>
      </c>
      <c r="D19" s="210"/>
      <c r="E19" s="212"/>
      <c r="F19" s="539"/>
      <c r="G19" s="276" t="s">
        <v>200</v>
      </c>
      <c r="H19" s="449">
        <f>COUNTA(H7:H18)</f>
        <v>5</v>
      </c>
      <c r="I19" s="449">
        <f>COUNTA(I7:I18)</f>
        <v>7</v>
      </c>
      <c r="J19" s="449">
        <f>COUNTA(J7:J18)</f>
        <v>0</v>
      </c>
      <c r="K19" s="449">
        <f>COUNTA(K7:K18)</f>
        <v>12</v>
      </c>
      <c r="L19" s="536"/>
      <c r="Y19" s="723"/>
      <c r="Z19" s="723"/>
    </row>
    <row r="20" spans="1:26" ht="37.5" customHeight="1">
      <c r="A20" s="806" t="s">
        <v>118</v>
      </c>
      <c r="B20" s="183">
        <f>ROUND(B19/12,3)</f>
        <v>0</v>
      </c>
      <c r="C20" s="179">
        <f>ROUND(C19/12,3)</f>
        <v>1</v>
      </c>
      <c r="D20" s="180"/>
      <c r="E20" s="213"/>
      <c r="F20" s="540"/>
      <c r="G20" s="892" t="s">
        <v>118</v>
      </c>
      <c r="H20" s="424">
        <f>ROUND(H19/12,3)</f>
        <v>0.41699999999999998</v>
      </c>
      <c r="I20" s="424">
        <f>ROUND(I19/12,3)</f>
        <v>0.58299999999999996</v>
      </c>
      <c r="J20" s="424">
        <f>ROUND(J19/12,3)</f>
        <v>0</v>
      </c>
      <c r="K20" s="424">
        <f>ROUND(K19/12,3)</f>
        <v>1</v>
      </c>
      <c r="L20" s="537"/>
    </row>
    <row r="21" spans="1:26" ht="26.25" customHeight="1" thickBot="1">
      <c r="A21" s="807"/>
      <c r="B21" s="973">
        <f>SUM(B20:C20)</f>
        <v>1</v>
      </c>
      <c r="C21" s="983"/>
      <c r="D21" s="542"/>
      <c r="E21" s="214"/>
      <c r="F21" s="541"/>
      <c r="G21" s="990"/>
      <c r="H21" s="983">
        <f>SUM(H20:I20)</f>
        <v>1</v>
      </c>
      <c r="I21" s="910"/>
      <c r="J21" s="983">
        <f>SUM(J20:K20)</f>
        <v>1</v>
      </c>
      <c r="K21" s="910"/>
      <c r="L21" s="268"/>
    </row>
    <row r="22" spans="1:26">
      <c r="J22" s="95"/>
      <c r="K22" s="95"/>
      <c r="L22" s="95"/>
    </row>
    <row r="23" spans="1:26">
      <c r="A23" s="49"/>
      <c r="B23" s="49"/>
      <c r="C23" s="49"/>
      <c r="D23" s="49"/>
      <c r="E23" s="49"/>
      <c r="F23" s="49"/>
      <c r="G23" s="49"/>
      <c r="H23" s="49"/>
      <c r="I23" s="49"/>
      <c r="J23" s="95"/>
      <c r="K23" s="95"/>
      <c r="L23" s="95"/>
    </row>
    <row r="24" spans="1:26">
      <c r="A24" s="43"/>
      <c r="B24" s="43"/>
      <c r="C24" s="43"/>
      <c r="D24" s="43"/>
      <c r="E24" s="43"/>
      <c r="F24" s="43"/>
      <c r="G24" s="43"/>
      <c r="H24" s="43"/>
      <c r="I24" s="43"/>
      <c r="J24" s="102"/>
      <c r="K24" s="102"/>
      <c r="L24" s="102"/>
    </row>
    <row r="25" spans="1:26">
      <c r="A25" s="5"/>
      <c r="B25" s="5"/>
      <c r="C25" s="5"/>
      <c r="D25" s="5"/>
      <c r="E25" s="5"/>
      <c r="F25" s="5"/>
      <c r="G25" s="5"/>
      <c r="H25" s="5"/>
      <c r="I25" s="5"/>
      <c r="J25" s="16"/>
      <c r="K25" s="16"/>
      <c r="L25" s="16"/>
    </row>
    <row r="26" spans="1:26">
      <c r="A26" s="5"/>
      <c r="B26" s="5"/>
      <c r="C26" s="5"/>
      <c r="D26" s="5"/>
      <c r="E26" s="5"/>
      <c r="F26" s="5"/>
      <c r="G26" s="5"/>
      <c r="H26" s="5"/>
      <c r="I26" s="5"/>
      <c r="J26" s="16"/>
      <c r="K26" s="16"/>
      <c r="L26" s="16"/>
    </row>
    <row r="27" spans="1:26">
      <c r="A27" s="5"/>
      <c r="B27" s="5"/>
      <c r="C27" s="5"/>
      <c r="D27" s="5"/>
      <c r="E27" s="5"/>
      <c r="F27" s="5"/>
      <c r="G27" s="5"/>
      <c r="H27" s="5"/>
      <c r="I27" s="5"/>
      <c r="J27" s="16"/>
      <c r="K27" s="16"/>
      <c r="L27" s="16"/>
    </row>
    <row r="28" spans="1:26">
      <c r="A28" s="5"/>
      <c r="B28" s="5"/>
      <c r="C28" s="5"/>
      <c r="D28" s="5"/>
      <c r="E28" s="5"/>
      <c r="F28" s="5"/>
      <c r="G28" s="5"/>
      <c r="H28" s="5"/>
      <c r="I28" s="5"/>
    </row>
    <row r="29" spans="1:26">
      <c r="A29" s="5"/>
      <c r="B29" s="5"/>
      <c r="C29" s="5"/>
      <c r="D29" s="5"/>
      <c r="E29" s="5"/>
      <c r="F29" s="5"/>
      <c r="G29" s="5"/>
      <c r="H29" s="5"/>
      <c r="I29" s="5"/>
    </row>
    <row r="30" spans="1:26">
      <c r="A30" s="5"/>
      <c r="B30" s="5"/>
      <c r="C30" s="5"/>
      <c r="D30" s="5"/>
      <c r="E30" s="5"/>
      <c r="F30" s="5"/>
      <c r="G30" s="5"/>
      <c r="H30" s="5"/>
      <c r="I30" s="5"/>
    </row>
    <row r="31" spans="1:26">
      <c r="A31" s="5"/>
      <c r="B31" s="5"/>
      <c r="C31" s="5"/>
      <c r="D31" s="5"/>
      <c r="E31" s="5"/>
      <c r="F31" s="5"/>
      <c r="G31" s="5"/>
      <c r="H31" s="5"/>
      <c r="I31" s="5"/>
    </row>
    <row r="32" spans="1:26">
      <c r="A32" s="5"/>
      <c r="B32" s="5"/>
      <c r="C32" s="5"/>
      <c r="D32" s="5"/>
      <c r="E32" s="5"/>
      <c r="F32" s="5"/>
      <c r="G32" s="5"/>
      <c r="H32" s="5"/>
      <c r="I32" s="5"/>
    </row>
    <row r="33" spans="1:9">
      <c r="A33" s="5"/>
      <c r="B33" s="5"/>
      <c r="C33" s="5"/>
      <c r="D33" s="5"/>
      <c r="E33" s="5"/>
      <c r="F33" s="5"/>
      <c r="G33" s="5"/>
      <c r="H33" s="5"/>
      <c r="I33" s="5"/>
    </row>
    <row r="34" spans="1:9">
      <c r="A34" s="5"/>
      <c r="B34" s="5"/>
      <c r="C34" s="5"/>
      <c r="D34" s="5"/>
      <c r="E34" s="5"/>
      <c r="F34" s="5"/>
      <c r="G34" s="5"/>
      <c r="H34" s="5"/>
      <c r="I34" s="5"/>
    </row>
    <row r="35" spans="1:9">
      <c r="A35" s="5"/>
      <c r="B35" s="5"/>
      <c r="C35" s="5"/>
      <c r="D35" s="5"/>
      <c r="E35" s="5"/>
      <c r="F35" s="5"/>
      <c r="G35" s="5"/>
      <c r="H35" s="5"/>
      <c r="I35" s="5"/>
    </row>
    <row r="36" spans="1:9">
      <c r="A36" s="5"/>
      <c r="B36" s="5"/>
      <c r="C36" s="5"/>
      <c r="D36" s="5"/>
      <c r="E36" s="5"/>
      <c r="F36" s="5"/>
      <c r="G36" s="5"/>
      <c r="H36" s="5"/>
      <c r="I36" s="5"/>
    </row>
    <row r="37" spans="1:9">
      <c r="A37" s="5"/>
      <c r="B37" s="5"/>
      <c r="C37" s="5"/>
      <c r="D37" s="5"/>
      <c r="E37" s="5"/>
      <c r="F37" s="5"/>
      <c r="G37" s="5"/>
      <c r="H37" s="5"/>
      <c r="I37" s="5"/>
    </row>
    <row r="38" spans="1:9">
      <c r="A38" s="5"/>
      <c r="B38" s="5"/>
      <c r="C38" s="5"/>
      <c r="D38" s="5"/>
      <c r="E38" s="5"/>
      <c r="F38" s="5"/>
      <c r="G38" s="5"/>
      <c r="H38" s="5"/>
      <c r="I38" s="5"/>
    </row>
    <row r="39" spans="1:9">
      <c r="A39" s="5"/>
      <c r="B39" s="5"/>
      <c r="C39" s="5"/>
      <c r="D39" s="5"/>
      <c r="E39" s="5"/>
      <c r="F39" s="5"/>
      <c r="G39" s="5"/>
      <c r="H39" s="5"/>
      <c r="I39" s="5"/>
    </row>
    <row r="40" spans="1:9">
      <c r="A40" s="5"/>
      <c r="B40" s="5"/>
      <c r="C40" s="5"/>
      <c r="D40" s="5"/>
      <c r="E40" s="5"/>
      <c r="F40" s="5"/>
      <c r="G40" s="5"/>
      <c r="H40" s="5"/>
      <c r="I40" s="5"/>
    </row>
    <row r="41" spans="1:9">
      <c r="A41" s="5"/>
      <c r="B41" s="5"/>
      <c r="C41" s="5"/>
      <c r="D41" s="5"/>
      <c r="E41" s="5"/>
      <c r="F41" s="5"/>
      <c r="G41" s="5"/>
      <c r="H41" s="5"/>
      <c r="I41" s="5"/>
    </row>
    <row r="42" spans="1:9">
      <c r="A42" s="5"/>
      <c r="B42" s="5"/>
      <c r="C42" s="5"/>
      <c r="D42" s="5"/>
      <c r="E42" s="5"/>
      <c r="F42" s="5"/>
      <c r="G42" s="5"/>
      <c r="H42" s="5"/>
      <c r="I42" s="5"/>
    </row>
    <row r="43" spans="1:9">
      <c r="A43" s="5"/>
      <c r="B43" s="5"/>
      <c r="C43" s="5"/>
      <c r="D43" s="5"/>
      <c r="E43" s="5"/>
      <c r="F43" s="5"/>
      <c r="G43" s="5"/>
      <c r="H43" s="5"/>
      <c r="I43" s="5"/>
    </row>
    <row r="44" spans="1:9">
      <c r="A44" s="5"/>
      <c r="B44" s="5"/>
      <c r="C44" s="5"/>
      <c r="D44" s="5"/>
      <c r="E44" s="5"/>
      <c r="F44" s="5"/>
      <c r="G44" s="5"/>
      <c r="H44" s="5"/>
      <c r="I44" s="5"/>
    </row>
    <row r="45" spans="1:9">
      <c r="A45" s="5"/>
      <c r="B45" s="5"/>
      <c r="C45" s="5"/>
      <c r="D45" s="5"/>
      <c r="E45" s="5"/>
      <c r="F45" s="5"/>
      <c r="G45" s="5"/>
      <c r="H45" s="5"/>
      <c r="I45" s="5"/>
    </row>
    <row r="46" spans="1:9">
      <c r="A46" s="5"/>
      <c r="B46" s="5"/>
      <c r="C46" s="5"/>
      <c r="D46" s="5"/>
      <c r="E46" s="5"/>
      <c r="F46" s="5"/>
      <c r="G46" s="5"/>
      <c r="H46" s="5"/>
      <c r="I46" s="5"/>
    </row>
    <row r="47" spans="1:9">
      <c r="A47" s="5"/>
      <c r="B47" s="5"/>
      <c r="C47" s="5"/>
      <c r="D47" s="5"/>
      <c r="E47" s="5"/>
      <c r="F47" s="5"/>
      <c r="G47" s="5"/>
      <c r="H47" s="5"/>
      <c r="I47" s="5"/>
    </row>
  </sheetData>
  <mergeCells count="13">
    <mergeCell ref="Y19:Z19"/>
    <mergeCell ref="A20:A21"/>
    <mergeCell ref="J21:K21"/>
    <mergeCell ref="B4:C5"/>
    <mergeCell ref="L4:L6"/>
    <mergeCell ref="B21:C21"/>
    <mergeCell ref="A4:A6"/>
    <mergeCell ref="D4:D6"/>
    <mergeCell ref="J4:K5"/>
    <mergeCell ref="G4:G6"/>
    <mergeCell ref="G20:G21"/>
    <mergeCell ref="H21:I21"/>
    <mergeCell ref="H4:I5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&amp;C19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99CC"/>
  </sheetPr>
  <dimension ref="A1:H29"/>
  <sheetViews>
    <sheetView zoomScale="115" zoomScaleNormal="115" zoomScaleSheetLayoutView="85" workbookViewId="0"/>
  </sheetViews>
  <sheetFormatPr defaultRowHeight="13.5"/>
  <cols>
    <col min="1" max="1" width="14.625" customWidth="1"/>
    <col min="2" max="2" width="57.25" customWidth="1"/>
    <col min="3" max="3" width="15.625" customWidth="1"/>
  </cols>
  <sheetData>
    <row r="1" spans="1:7" ht="24.75" customHeight="1">
      <c r="A1" s="9" t="s">
        <v>313</v>
      </c>
    </row>
    <row r="2" spans="1:7" ht="24.75" customHeight="1">
      <c r="A2" s="9"/>
    </row>
    <row r="3" spans="1:7" ht="24.75" customHeight="1" thickBot="1">
      <c r="B3" s="993" t="str">
        <f>'5監査所要日数調'!G1</f>
        <v>　（令和６年４月１日～令和７年３月３１日）　　</v>
      </c>
      <c r="C3" s="993"/>
    </row>
    <row r="4" spans="1:7" ht="29.25" customHeight="1">
      <c r="A4" s="166" t="s">
        <v>105</v>
      </c>
      <c r="B4" s="167" t="s">
        <v>131</v>
      </c>
      <c r="C4" s="168" t="s">
        <v>132</v>
      </c>
      <c r="D4" s="20"/>
      <c r="E4" s="3"/>
      <c r="F4" s="3"/>
      <c r="G4" s="3"/>
    </row>
    <row r="5" spans="1:7" ht="70.5" customHeight="1">
      <c r="A5" s="995" t="s">
        <v>439</v>
      </c>
      <c r="B5" s="618" t="s">
        <v>477</v>
      </c>
      <c r="C5" s="327" t="s">
        <v>475</v>
      </c>
      <c r="D5" s="20"/>
      <c r="E5" s="3"/>
      <c r="F5" s="3"/>
      <c r="G5" s="3"/>
    </row>
    <row r="6" spans="1:7" ht="60" customHeight="1">
      <c r="A6" s="803"/>
      <c r="B6" s="618" t="s">
        <v>476</v>
      </c>
      <c r="C6" s="606" t="s">
        <v>475</v>
      </c>
      <c r="D6" s="20"/>
      <c r="E6" s="3"/>
      <c r="F6" s="3"/>
      <c r="G6" s="3"/>
    </row>
    <row r="7" spans="1:7" ht="26.1" customHeight="1" thickBot="1">
      <c r="A7" s="194" t="s">
        <v>213</v>
      </c>
      <c r="B7" s="994" t="s">
        <v>479</v>
      </c>
      <c r="C7" s="992"/>
      <c r="D7" s="3"/>
      <c r="E7" s="3"/>
      <c r="F7" s="3"/>
      <c r="G7" s="3"/>
    </row>
    <row r="8" spans="1:7" ht="26.1" customHeight="1">
      <c r="A8" s="2"/>
      <c r="B8" s="2"/>
      <c r="C8" s="2"/>
      <c r="D8" s="3"/>
      <c r="E8" s="3"/>
      <c r="F8" s="3"/>
      <c r="G8" s="3"/>
    </row>
    <row r="9" spans="1:7" ht="26.1" customHeight="1">
      <c r="A9" s="2"/>
      <c r="B9" s="2"/>
      <c r="C9" s="2"/>
      <c r="D9" s="3"/>
      <c r="E9" s="3"/>
      <c r="F9" s="3"/>
      <c r="G9" s="3"/>
    </row>
    <row r="10" spans="1:7" ht="26.1" customHeight="1">
      <c r="A10" s="3"/>
      <c r="B10" s="3"/>
      <c r="C10" s="3"/>
      <c r="D10" s="3"/>
      <c r="E10" s="3"/>
      <c r="F10" s="3"/>
      <c r="G10" s="3"/>
    </row>
    <row r="11" spans="1:7" ht="24.75" customHeight="1">
      <c r="A11" s="9" t="s">
        <v>314</v>
      </c>
      <c r="C11" s="3"/>
      <c r="D11" s="3"/>
      <c r="E11" s="3"/>
      <c r="F11" s="3"/>
      <c r="G11" s="3"/>
    </row>
    <row r="12" spans="1:7" ht="24.75" customHeight="1">
      <c r="A12" s="9"/>
      <c r="C12" s="3"/>
      <c r="D12" s="3"/>
      <c r="E12" s="3"/>
      <c r="F12" s="3"/>
      <c r="G12" s="3"/>
    </row>
    <row r="13" spans="1:7" ht="24.75" customHeight="1" thickBot="1">
      <c r="B13" s="993" t="str">
        <f>B3</f>
        <v>　（令和６年４月１日～令和７年３月３１日）　　</v>
      </c>
      <c r="C13" s="993"/>
      <c r="D13" s="3"/>
      <c r="E13" s="3"/>
      <c r="F13" s="3"/>
      <c r="G13" s="3"/>
    </row>
    <row r="14" spans="1:7" ht="24.75" customHeight="1">
      <c r="A14" s="166" t="s">
        <v>105</v>
      </c>
      <c r="B14" s="167" t="s">
        <v>150</v>
      </c>
      <c r="C14" s="168" t="s">
        <v>132</v>
      </c>
      <c r="D14" s="20"/>
      <c r="E14" s="3"/>
      <c r="F14" s="3"/>
      <c r="G14" s="3"/>
    </row>
    <row r="15" spans="1:7" ht="55.5" customHeight="1">
      <c r="A15" s="610"/>
      <c r="B15" s="607"/>
      <c r="C15" s="185"/>
      <c r="D15" s="20"/>
      <c r="E15" s="3"/>
      <c r="F15" s="3"/>
      <c r="G15" s="3"/>
    </row>
    <row r="16" spans="1:7" ht="24.75" customHeight="1" thickBot="1">
      <c r="A16" s="186" t="s">
        <v>213</v>
      </c>
      <c r="B16" s="991" t="s">
        <v>474</v>
      </c>
      <c r="C16" s="992"/>
      <c r="D16" s="20"/>
      <c r="E16" s="3"/>
      <c r="F16" s="3"/>
      <c r="G16" s="3"/>
    </row>
    <row r="17" spans="1:8" ht="24.75" customHeight="1">
      <c r="A17" s="10"/>
      <c r="B17" s="21"/>
      <c r="C17" s="20"/>
      <c r="D17" s="20"/>
      <c r="E17" s="3"/>
      <c r="F17" s="3"/>
      <c r="G17" s="3"/>
    </row>
    <row r="18" spans="1:8" ht="26.1" customHeight="1">
      <c r="A18" s="20"/>
      <c r="B18" s="20"/>
      <c r="C18" s="20"/>
      <c r="D18" s="20"/>
      <c r="E18" s="3"/>
      <c r="F18" s="3"/>
      <c r="G18" s="3"/>
    </row>
    <row r="19" spans="1:8" ht="26.1" customHeight="1">
      <c r="A19" s="3"/>
      <c r="B19" s="3"/>
      <c r="C19" s="3"/>
      <c r="D19" s="3"/>
      <c r="E19" s="3"/>
      <c r="F19" s="3"/>
      <c r="G19" s="3"/>
      <c r="H19" t="s">
        <v>208</v>
      </c>
    </row>
    <row r="20" spans="1:8" ht="26.1" customHeight="1">
      <c r="A20" s="3"/>
      <c r="B20" s="3"/>
      <c r="C20" s="3"/>
      <c r="D20" s="3"/>
      <c r="E20" s="3"/>
      <c r="F20" s="3"/>
      <c r="G20" s="3"/>
    </row>
    <row r="21" spans="1:8" ht="26.1" customHeight="1">
      <c r="A21" s="3"/>
      <c r="B21" s="3"/>
      <c r="C21" s="3"/>
      <c r="D21" s="3"/>
      <c r="E21" s="3"/>
      <c r="F21" s="3"/>
      <c r="G21" s="3"/>
    </row>
    <row r="22" spans="1:8" ht="26.1" customHeight="1">
      <c r="A22" s="3"/>
      <c r="B22" s="3"/>
      <c r="C22" s="3"/>
      <c r="D22" s="3"/>
      <c r="E22" s="3"/>
      <c r="F22" s="3"/>
      <c r="G22" s="3"/>
    </row>
    <row r="23" spans="1:8" ht="26.1" customHeight="1">
      <c r="A23" s="3"/>
      <c r="B23" s="3"/>
      <c r="C23" s="3"/>
      <c r="D23" s="3"/>
      <c r="E23" s="3"/>
      <c r="F23" s="3"/>
      <c r="G23" s="3"/>
    </row>
    <row r="24" spans="1:8" ht="26.1" customHeight="1"/>
    <row r="25" spans="1:8" ht="26.1" customHeight="1"/>
    <row r="26" spans="1:8" ht="26.1" customHeight="1">
      <c r="G26" s="72"/>
    </row>
    <row r="27" spans="1:8" ht="26.1" customHeight="1">
      <c r="G27" s="72"/>
    </row>
    <row r="28" spans="1:8" ht="26.1" customHeight="1">
      <c r="G28" s="72"/>
    </row>
    <row r="29" spans="1:8" ht="26.1" customHeight="1"/>
  </sheetData>
  <mergeCells count="5">
    <mergeCell ref="B16:C16"/>
    <mergeCell ref="B3:C3"/>
    <mergeCell ref="B13:C13"/>
    <mergeCell ref="B7:C7"/>
    <mergeCell ref="A5:A6"/>
  </mergeCells>
  <phoneticPr fontId="2"/>
  <printOptions horizontalCentered="1"/>
  <pageMargins left="0.47244094488188981" right="0.19685039370078741" top="0.59055118110236227" bottom="0.19685039370078741" header="0.51181102362204722" footer="0.19685039370078741"/>
  <pageSetup paperSize="9" orientation="portrait" r:id="rId1"/>
  <headerFooter alignWithMargins="0">
    <oddFooter>&amp;C20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22</vt:i4>
      </vt:variant>
      <vt:variant>
        <vt:lpstr>名前付き一覧</vt:lpstr>
      </vt:variant>
      <vt:variant>
        <vt:i4>17</vt:i4>
      </vt:variant>
    </vt:vector>
  </HeadingPairs>
  <TitlesOfParts>
    <vt:vector size="39" baseType="lpstr">
      <vt:lpstr>表紙</vt:lpstr>
      <vt:lpstr>目次</vt:lpstr>
      <vt:lpstr>1監査委員調①</vt:lpstr>
      <vt:lpstr>1監査委員調②</vt:lpstr>
      <vt:lpstr>1監査委員調③</vt:lpstr>
      <vt:lpstr>2‐1補助職員調</vt:lpstr>
      <vt:lpstr>2‐2事務局共同設置調</vt:lpstr>
      <vt:lpstr>3監査委員費調</vt:lpstr>
      <vt:lpstr>4報酬・費用弁償調</vt:lpstr>
      <vt:lpstr>5監査所要日数調</vt:lpstr>
      <vt:lpstr>5監査所要日数調 (2)</vt:lpstr>
      <vt:lpstr>6活動日数調</vt:lpstr>
      <vt:lpstr>7-1規定調</vt:lpstr>
      <vt:lpstr>7-2勧告実施調</vt:lpstr>
      <vt:lpstr>8-1結果報告調</vt:lpstr>
      <vt:lpstr>8-2 タブレットの導入</vt:lpstr>
      <vt:lpstr>8-3報告方法</vt:lpstr>
      <vt:lpstr>9・10人選・手続調</vt:lpstr>
      <vt:lpstr>11外部監査調</vt:lpstr>
      <vt:lpstr>12.13監査専門委員</vt:lpstr>
      <vt:lpstr>14・15権利放棄・免責条例</vt:lpstr>
      <vt:lpstr>監査請求等</vt:lpstr>
      <vt:lpstr>'11外部監査調'!Print_Area</vt:lpstr>
      <vt:lpstr>'14・15権利放棄・免責条例'!Print_Area</vt:lpstr>
      <vt:lpstr>'1監査委員調③'!Print_Area</vt:lpstr>
      <vt:lpstr>'2‐1補助職員調'!Print_Area</vt:lpstr>
      <vt:lpstr>'2‐2事務局共同設置調'!Print_Area</vt:lpstr>
      <vt:lpstr>'3監査委員費調'!Print_Area</vt:lpstr>
      <vt:lpstr>'5監査所要日数調'!Print_Area</vt:lpstr>
      <vt:lpstr>'5監査所要日数調 (2)'!Print_Area</vt:lpstr>
      <vt:lpstr>'6活動日数調'!Print_Area</vt:lpstr>
      <vt:lpstr>'7-1規定調'!Print_Area</vt:lpstr>
      <vt:lpstr>'8-1結果報告調'!Print_Area</vt:lpstr>
      <vt:lpstr>'8-2 タブレットの導入'!Print_Area</vt:lpstr>
      <vt:lpstr>'8-3報告方法'!Print_Area</vt:lpstr>
      <vt:lpstr>'9・10人選・手続調'!Print_Area</vt:lpstr>
      <vt:lpstr>監査請求等!Print_Area</vt:lpstr>
      <vt:lpstr>'8-2 タブレットの導入'!Print_Titles</vt:lpstr>
      <vt:lpstr>'8-3報告方法'!Print_Titles</vt:lpstr>
    </vt:vector>
  </TitlesOfParts>
  <Company>全国町村議会議長会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NO.34</dc:creator>
  <cp:lastModifiedBy>hamano</cp:lastModifiedBy>
  <cp:lastPrinted>2026-03-03T02:07:15Z</cp:lastPrinted>
  <dcterms:created xsi:type="dcterms:W3CDTF">2001-03-19T01:07:49Z</dcterms:created>
  <dcterms:modified xsi:type="dcterms:W3CDTF">2026-03-03T02:07:18Z</dcterms:modified>
</cp:coreProperties>
</file>